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https://sscnz.sharepoint.com/sites/sscdms/67272/Shared Documents/Budget and Financial Reporting/Annual Expense Disclosures/"/>
    </mc:Choice>
  </mc:AlternateContent>
  <xr:revisionPtr revIDLastSave="0" documentId="8_{4A494103-2CB4-4F30-8160-E4F948210108}" xr6:coauthVersionLast="47" xr6:coauthVersionMax="47" xr10:uidLastSave="{00000000-0000-0000-0000-000000000000}"/>
  <bookViews>
    <workbookView xWindow="3675" yWindow="915" windowWidth="28800" windowHeight="15435" xr2:uid="{00000000-000D-0000-FFFF-FFFF00000000}"/>
  </bookViews>
  <sheets>
    <sheet name="Summary and sign-off" sheetId="13" r:id="rId1"/>
    <sheet name="Travel" sheetId="1" r:id="rId2"/>
    <sheet name="Hospitality" sheetId="2" r:id="rId3"/>
    <sheet name="Gifts and benefits" sheetId="4" r:id="rId4"/>
    <sheet name="All other expenses" sheetId="3" r:id="rId5"/>
  </sheets>
  <definedNames>
    <definedName name="_xlnm.Print_Area" localSheetId="4">'All other expenses'!$A$1:$E$19</definedName>
    <definedName name="_xlnm.Print_Area" localSheetId="3">'Gifts and benefits'!$A$1:$F$28</definedName>
    <definedName name="_xlnm.Print_Area" localSheetId="2">Hospitality!$A$1:$E$19</definedName>
    <definedName name="_xlnm.Print_Area" localSheetId="0">'Summary and sign-off'!$A$1:$F$23</definedName>
    <definedName name="_xlnm.Print_Area" localSheetId="1">Travel!$A$1:$E$49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6" i="1" l="1"/>
  <c r="B21" i="1"/>
  <c r="B23" i="1"/>
  <c r="B20" i="1"/>
  <c r="B29" i="1"/>
  <c r="B12" i="2"/>
  <c r="B38" i="1"/>
  <c r="B6" i="13" l="1"/>
  <c r="E60" i="13"/>
  <c r="C60" i="13"/>
  <c r="C19" i="4"/>
  <c r="C18" i="4"/>
  <c r="B60" i="13" l="1"/>
  <c r="B59" i="13"/>
  <c r="D59" i="13"/>
  <c r="B58" i="13"/>
  <c r="D58" i="13"/>
  <c r="D57" i="13"/>
  <c r="B57" i="13"/>
  <c r="D56" i="13"/>
  <c r="B56" i="13"/>
  <c r="D55" i="13"/>
  <c r="B55" i="13"/>
  <c r="B2" i="4"/>
  <c r="B3" i="4"/>
  <c r="B2" i="3"/>
  <c r="B3" i="3"/>
  <c r="B2" i="2"/>
  <c r="B3" i="2"/>
  <c r="B2" i="1"/>
  <c r="B3" i="1"/>
  <c r="F58" i="13" l="1"/>
  <c r="F60" i="13"/>
  <c r="F59" i="13"/>
  <c r="F57" i="13"/>
  <c r="F56" i="13"/>
  <c r="F55" i="13"/>
  <c r="C13" i="13"/>
  <c r="C12" i="13"/>
  <c r="C11" i="13"/>
  <c r="C16" i="13" l="1"/>
  <c r="C17" i="13"/>
  <c r="B5" i="4" l="1"/>
  <c r="B4" i="4"/>
  <c r="B5" i="3"/>
  <c r="B4" i="3"/>
  <c r="B5" i="2"/>
  <c r="B4" i="2"/>
  <c r="B5" i="1"/>
  <c r="B4" i="1"/>
  <c r="C15" i="13" l="1"/>
  <c r="F12" i="13" l="1"/>
  <c r="C17" i="4"/>
  <c r="F11" i="13" s="1"/>
  <c r="F13" i="13" l="1"/>
  <c r="B17" i="13"/>
  <c r="B30" i="1"/>
  <c r="B16" i="13" s="1"/>
  <c r="B13" i="1"/>
  <c r="B15" i="13" l="1"/>
  <c r="B40" i="1"/>
  <c r="B13" i="3"/>
  <c r="B13" i="13" s="1"/>
  <c r="B12" i="13"/>
  <c r="B11"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6"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3"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<sst xmlns="http://schemas.openxmlformats.org/spreadsheetml/2006/main" count="251" uniqueCount="141">
  <si>
    <t>Hospitality</t>
  </si>
  <si>
    <t>Gifts and benefits</t>
  </si>
  <si>
    <t>Chief Executive Expenses, Gifts and Benefits Disclosure - summary &amp; sign-off*</t>
  </si>
  <si>
    <t xml:space="preserve">Organisation Name </t>
  </si>
  <si>
    <t>Agency totals check</t>
  </si>
  <si>
    <t>This disclosure has not yet been approved by the Chief Executive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</si>
  <si>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</si>
  <si>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</si>
  <si>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</si>
  <si>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</si>
  <si>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</si>
  <si>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</si>
  <si>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</si>
  <si>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</si>
  <si>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</si>
  <si>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</si>
  <si>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</si>
  <si>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</si>
  <si>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</si>
  <si>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</si>
  <si>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</si>
  <si>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</si>
  <si>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</si>
  <si>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</si>
  <si>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</si>
  <si>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</si>
  <si>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</si>
  <si>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</si>
  <si>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</si>
  <si>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</si>
  <si>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</si>
  <si>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</si>
  <si>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</si>
  <si>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</si>
  <si>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</si>
  <si>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</si>
  <si>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</si>
  <si>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</si>
  <si>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</si>
  <si>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</si>
  <si>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</si>
  <si>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</si>
  <si>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</si>
  <si>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</si>
  <si>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</si>
  <si>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</si>
  <si>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</si>
  <si>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</si>
  <si>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</si>
  <si>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</si>
  <si>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</si>
  <si>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</si>
  <si>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</si>
  <si>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</si>
  <si>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</si>
  <si>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</si>
  <si>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</si>
  <si>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</si>
  <si>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Location(s)</t>
  </si>
  <si>
    <t>Subtotal - international travel</t>
  </si>
  <si>
    <r>
      <t xml:space="preserve">Domestic Travel   </t>
    </r>
    <r>
      <rPr>
        <sz val="12"/>
        <color theme="0"/>
        <rFont val="Arial"/>
        <family val="2"/>
      </rPr>
      <t xml:space="preserve"> (within NZ, including travel to and from local airport)</t>
    </r>
  </si>
  <si>
    <t>Subtotal - domestic travel</t>
  </si>
  <si>
    <r>
      <t xml:space="preserve">Local Travel    </t>
    </r>
    <r>
      <rPr>
        <sz val="12"/>
        <color theme="0"/>
        <rFont val="Arial"/>
        <family val="2"/>
      </rPr>
      <t>(within City, excluding travel to airport)</t>
    </r>
  </si>
  <si>
    <t>Subtotal - local travel</t>
  </si>
  <si>
    <t>Total travel expenses</t>
  </si>
  <si>
    <t>All hospitality expenses provided by the chief executive in the context of his/her job to anyone external to the Public Service or statutory Crown entities.</t>
  </si>
  <si>
    <t xml:space="preserve">Total hospitality expenses </t>
  </si>
  <si>
    <t>All Other Expenses</t>
  </si>
  <si>
    <t>All other expenditure incurred by the chief executive that is not travel, hospitality or gifts.
Include e.g. phone and data costs, subscriptions, membership fees, conference fees, professional development costs, books and anything else.</t>
  </si>
  <si>
    <t xml:space="preserve">Total other expenses </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</si>
  <si>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</si>
  <si>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</si>
  <si>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</si>
  <si>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</si>
  <si>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Total count of gift/benefit entries:</t>
  </si>
  <si>
    <t>Offered</t>
  </si>
  <si>
    <t>Type here who else has approved this disclosure</t>
  </si>
  <si>
    <t>Te Kawa Mataaho Public Service Commission</t>
  </si>
  <si>
    <t>Gráinne Moss</t>
  </si>
  <si>
    <t>25th Anniversary and opening of new offices</t>
  </si>
  <si>
    <t>The Eldernet Group</t>
  </si>
  <si>
    <t>Invitation to an event</t>
  </si>
  <si>
    <t>Chief Executive approval</t>
  </si>
  <si>
    <t>Other sign-off</t>
  </si>
  <si>
    <t>23/08/22 - 24/08/22</t>
  </si>
  <si>
    <t>Speaking engagement on Pay Equity: Retirement Living &amp; Aged Care Annual Summit</t>
  </si>
  <si>
    <t>Airfares</t>
  </si>
  <si>
    <t>Accommodation</t>
  </si>
  <si>
    <t>Wellington to Christchurch return</t>
  </si>
  <si>
    <t>Christchurch</t>
  </si>
  <si>
    <t>Wellington</t>
  </si>
  <si>
    <t>Rental car</t>
  </si>
  <si>
    <t>Taxi Wellington Airport to home</t>
  </si>
  <si>
    <t>Mobile phone services</t>
  </si>
  <si>
    <t>Transformation Capacity Building for the Community and Voluntary Sector Parliamentary Event</t>
  </si>
  <si>
    <t>Minister for the Community and Voluntary Sector, and Hui E! Aotearoa and Volunteering New Zealand</t>
  </si>
  <si>
    <t>Kerridge &amp; Partners Christmas Party 28 November 2022</t>
  </si>
  <si>
    <t>Kerridge &amp; Partners</t>
  </si>
  <si>
    <t>Women in Business Christmas High Tea</t>
  </si>
  <si>
    <t>KPMG</t>
  </si>
  <si>
    <t>Wellington Leaders' Breakfast</t>
  </si>
  <si>
    <t>Sheffield and Institute for Strategic Leadership</t>
  </si>
  <si>
    <t xml:space="preserve">Harbour Cruise </t>
  </si>
  <si>
    <t>Iron Duke Partners</t>
  </si>
  <si>
    <t>Wellington to Auckland return</t>
  </si>
  <si>
    <t>Auckland</t>
  </si>
  <si>
    <t>29/11/22 - 30/11/22</t>
  </si>
  <si>
    <t>Flights</t>
  </si>
  <si>
    <t>27/03/23 - 28/03/23</t>
  </si>
  <si>
    <t>Rental Car</t>
  </si>
  <si>
    <t>Speaking engagement University of Auckland Business School: Building Resilience in Business and Sport</t>
  </si>
  <si>
    <t>Wellington to Auckland Return</t>
  </si>
  <si>
    <t>Date</t>
  </si>
  <si>
    <t>Purpose of travel</t>
  </si>
  <si>
    <t>Type of expense</t>
  </si>
  <si>
    <t>Nil International Travel</t>
  </si>
  <si>
    <t>Date(s)</t>
  </si>
  <si>
    <t>Travel agency chargebacks</t>
  </si>
  <si>
    <t>23/08/22 - 24/08/23</t>
  </si>
  <si>
    <t xml:space="preserve">Carparking Crown Plaza </t>
  </si>
  <si>
    <t>Hospitality Offered to Third Parties</t>
  </si>
  <si>
    <t>Date(s</t>
  </si>
  <si>
    <t>Purpose of hospitality</t>
  </si>
  <si>
    <t>Nil Hospitality offered to third parties</t>
  </si>
  <si>
    <t>Description</t>
  </si>
  <si>
    <t>Was the gift accepted?</t>
  </si>
  <si>
    <t xml:space="preserve">Offered by </t>
  </si>
  <si>
    <t>Estimated value in NZ$</t>
  </si>
  <si>
    <t>Other comments</t>
  </si>
  <si>
    <t>Purpose of expense</t>
  </si>
  <si>
    <t>26/06/23 - 27/06/23</t>
  </si>
  <si>
    <t>26/06/23 - 27/06/24</t>
  </si>
  <si>
    <t>26/06/23 - 27/06/25</t>
  </si>
  <si>
    <t>Carparking Ponsonby Central</t>
  </si>
  <si>
    <t>Carparking Airport</t>
  </si>
  <si>
    <t xml:space="preserve">BoardWide Group subscription </t>
  </si>
  <si>
    <t>Institute of Directors</t>
  </si>
  <si>
    <t>Business NZ Hui - Pay Equity</t>
  </si>
  <si>
    <t>Vodafone / One NZ</t>
  </si>
  <si>
    <t>July 2022 to June 2023</t>
  </si>
  <si>
    <t>Chair, Risk and Audit Committee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</si>
</sst>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2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1"/>
      <color theme="1"/>
      <name val="Arial"/>
      <family val="2"/>
    </font>
    <font>
      <b/>
      <sz val="10"/>
      <color rgb="FFFFC000"/>
      <name val="Arial"/>
      <family val="2"/>
    </font>
    <font>
      <sz val="12"/>
      <color theme="0" tint="-0.499984740745262"/>
      <name val="Arial"/>
      <family val="2"/>
    </font>
    <font>
      <sz val="8"/>
      <name val="Arial"/>
      <family val="2"/>
    </font>
    <font>
      <sz val="12"/>
      <color rgb="FF00000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CCFFCC"/>
        <bgColor indexed="64"/>
      </patternFill>
    </fill>
    <fill>
      <patternFill patternType="solid">
        <fgColor rgb="FFCCFFCC"/>
        <bgColor rgb="FF000000"/>
      </patternFill>
    </fill>
  </fills>
  <borders count="8">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top style="thin">
        <color theme="0" tint="-0.24994659260841701"/>
      </top>
      <bottom style="thin">
        <color rgb="FFBFBFBF"/>
      </bottom>
      <diagonal/>
    </border>
  </borders>
  <cellStyleXfs count="2">
    <xf numFmtId="0" fontId="0" fillId="0" borderId="0"/>
    <xf numFmtId="165" fontId="19" fillId="0" borderId="0" applyFont="0" applyFill="0" applyBorder="0" applyAlignment="0" applyProtection="0"/>
  </cellStyleXfs>
  <cellXfs count="120">
    <xf numFmtId="0" fontId="0" fillId="0" borderId="0" xfId="0"/>
    <xf numFmtId="0" fontId="0" fillId="0" borderId="0" xfId="0" applyAlignment="1" applyProtection="1">
      <alignment wrapText="1"/>
      <protection locked="0"/>
    </xf>
    <xf numFmtId="0" fontId="0" fillId="0" borderId="0" xfId="0" applyProtection="1">
      <protection locked="0"/>
    </xf>
    <xf numFmtId="0" fontId="14" fillId="2" borderId="0" xfId="0" applyFont="1" applyFill="1" applyAlignment="1">
      <alignment vertical="center" wrapText="1" readingOrder="1"/>
    </xf>
    <xf numFmtId="0" fontId="0" fillId="5" borderId="0" xfId="0" applyFill="1" applyAlignment="1">
      <alignment wrapText="1"/>
    </xf>
    <xf numFmtId="0" fontId="14" fillId="0" borderId="0" xfId="0" applyFont="1" applyAlignment="1">
      <alignment vertical="center" wrapText="1" readingOrder="1"/>
    </xf>
    <xf numFmtId="0" fontId="13" fillId="0" borderId="0" xfId="0" applyFont="1" applyAlignment="1">
      <alignment vertical="center" wrapText="1" readingOrder="1"/>
    </xf>
    <xf numFmtId="0" fontId="17" fillId="0" borderId="0" xfId="0" applyFont="1" applyAlignment="1">
      <alignment vertical="center" wrapText="1" readingOrder="1"/>
    </xf>
    <xf numFmtId="0" fontId="17" fillId="0" borderId="3" xfId="0" applyFont="1" applyBorder="1" applyAlignment="1">
      <alignment vertical="center" wrapText="1"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2" fillId="0" borderId="0" xfId="0" applyFont="1"/>
    <xf numFmtId="166" fontId="21" fillId="0" borderId="0" xfId="0" applyNumberFormat="1" applyFont="1" applyAlignment="1">
      <alignment vertical="center" wrapText="1"/>
    </xf>
    <xf numFmtId="0" fontId="15"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0" fillId="0" borderId="0" xfId="0" applyFont="1" applyAlignment="1">
      <alignment vertical="center" wrapText="1" readingOrder="1"/>
    </xf>
    <xf numFmtId="0" fontId="16"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5" fillId="3" borderId="0" xfId="0" applyFont="1" applyFill="1" applyAlignment="1">
      <alignment vertical="center" wrapText="1" readingOrder="1"/>
    </xf>
    <xf numFmtId="0" fontId="12" fillId="3" borderId="0" xfId="0" applyFont="1" applyFill="1"/>
    <xf numFmtId="1" fontId="17" fillId="0" borderId="5" xfId="0" applyNumberFormat="1" applyFont="1" applyBorder="1" applyAlignment="1">
      <alignment horizontal="center" vertical="center" wrapText="1"/>
    </xf>
    <xf numFmtId="0" fontId="11" fillId="0" borderId="0" xfId="0" applyFont="1" applyAlignment="1">
      <alignment vertical="center"/>
    </xf>
    <xf numFmtId="1" fontId="13" fillId="0" borderId="0" xfId="0" applyNumberFormat="1" applyFont="1" applyAlignment="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Alignment="1">
      <alignment vertical="center" wrapText="1"/>
    </xf>
    <xf numFmtId="0" fontId="0" fillId="5" borderId="0" xfId="0" applyFill="1" applyAlignment="1">
      <alignment horizontal="left" vertical="top"/>
    </xf>
    <xf numFmtId="0" fontId="15" fillId="3" borderId="0" xfId="0" applyFont="1" applyFill="1" applyAlignment="1">
      <alignment vertical="center" readingOrder="1"/>
    </xf>
    <xf numFmtId="0" fontId="24" fillId="0" borderId="0" xfId="0" applyFont="1"/>
    <xf numFmtId="166" fontId="15" fillId="8" borderId="0" xfId="0" applyNumberFormat="1" applyFont="1" applyFill="1" applyAlignment="1">
      <alignment horizontal="left" vertical="center" wrapText="1"/>
    </xf>
    <xf numFmtId="1" fontId="15" fillId="8" borderId="0" xfId="0" applyNumberFormat="1" applyFont="1" applyFill="1" applyAlignment="1">
      <alignment horizontal="center" vertical="center" wrapText="1"/>
    </xf>
    <xf numFmtId="164" fontId="0" fillId="0" borderId="0" xfId="0" applyNumberFormat="1" applyAlignment="1">
      <alignment wrapText="1"/>
    </xf>
    <xf numFmtId="164" fontId="15" fillId="3" borderId="0" xfId="0" applyNumberFormat="1" applyFont="1" applyFill="1" applyAlignment="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15"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3" borderId="0" xfId="0" applyFont="1" applyFill="1" applyAlignment="1">
      <alignment horizontal="center" vertical="center" readingOrder="1"/>
    </xf>
    <xf numFmtId="0" fontId="16" fillId="3" borderId="0" xfId="0" applyFont="1" applyFill="1" applyAlignment="1">
      <alignment vertical="center"/>
    </xf>
    <xf numFmtId="164" fontId="16"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4" fillId="3" borderId="0" xfId="0" applyFont="1" applyFill="1" applyAlignment="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Alignment="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Alignment="1">
      <alignment wrapText="1"/>
    </xf>
    <xf numFmtId="0" fontId="12" fillId="0" borderId="0" xfId="0" applyFont="1"/>
    <xf numFmtId="0" fontId="16" fillId="3" borderId="0" xfId="0" applyFont="1" applyFill="1" applyAlignment="1">
      <alignment horizontal="left" vertical="center" wrapText="1"/>
    </xf>
    <xf numFmtId="0" fontId="15" fillId="3" borderId="0" xfId="0" applyFont="1" applyFill="1" applyAlignment="1">
      <alignment horizontal="left" vertical="center" readingOrder="1"/>
    </xf>
    <xf numFmtId="166" fontId="15" fillId="3" borderId="0" xfId="0" applyNumberFormat="1" applyFont="1" applyFill="1" applyAlignment="1">
      <alignment horizontal="left" vertical="center" wrapText="1"/>
    </xf>
    <xf numFmtId="1" fontId="15" fillId="3" borderId="0" xfId="0" applyNumberFormat="1" applyFont="1" applyFill="1" applyAlignment="1">
      <alignment horizontal="center" vertical="center" wrapText="1"/>
    </xf>
    <xf numFmtId="166" fontId="25" fillId="3" borderId="0" xfId="0" applyNumberFormat="1" applyFont="1" applyFill="1" applyAlignment="1">
      <alignment horizontal="center" vertical="center" wrapText="1"/>
    </xf>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0" fillId="9" borderId="4" xfId="0" applyFill="1" applyBorder="1" applyAlignment="1" applyProtection="1">
      <alignment horizontal="left" vertical="center" wrapText="1"/>
      <protection locked="0"/>
    </xf>
    <xf numFmtId="0" fontId="11" fillId="9" borderId="4" xfId="0" applyFont="1" applyFill="1" applyBorder="1" applyAlignment="1" applyProtection="1">
      <alignment horizontal="left" vertical="center" wrapText="1"/>
      <protection locked="0"/>
    </xf>
    <xf numFmtId="0" fontId="0" fillId="9" borderId="5" xfId="0" applyFill="1" applyBorder="1" applyAlignment="1" applyProtection="1">
      <alignment horizontal="left" vertical="center" wrapText="1"/>
      <protection locked="0"/>
    </xf>
    <xf numFmtId="0" fontId="25" fillId="3" borderId="0" xfId="0" applyFont="1" applyFill="1" applyAlignment="1">
      <alignment horizontal="center" vertical="center" wrapText="1"/>
    </xf>
    <xf numFmtId="0" fontId="11" fillId="9" borderId="6" xfId="0" applyFont="1" applyFill="1" applyBorder="1" applyAlignment="1" applyProtection="1">
      <alignment vertical="center" wrapText="1"/>
      <protection locked="0"/>
    </xf>
    <xf numFmtId="0" fontId="0" fillId="9" borderId="0" xfId="0" applyFill="1" applyProtection="1">
      <protection locked="0"/>
    </xf>
    <xf numFmtId="167" fontId="11" fillId="9" borderId="3" xfId="0" applyNumberFormat="1" applyFont="1" applyFill="1" applyBorder="1" applyAlignment="1" applyProtection="1">
      <alignment horizontal="left" vertical="center"/>
      <protection locked="0"/>
    </xf>
    <xf numFmtId="164" fontId="11" fillId="9" borderId="4" xfId="0" applyNumberFormat="1" applyFont="1" applyFill="1" applyBorder="1" applyAlignment="1" applyProtection="1">
      <alignment horizontal="left" vertical="center" wrapText="1"/>
      <protection locked="0"/>
    </xf>
    <xf numFmtId="0" fontId="11" fillId="9" borderId="0" xfId="0" applyFont="1" applyFill="1" applyAlignment="1">
      <alignment vertical="center"/>
    </xf>
    <xf numFmtId="14" fontId="0" fillId="9" borderId="0" xfId="0" applyNumberFormat="1" applyFill="1" applyAlignment="1" applyProtection="1">
      <alignment horizontal="left" vertical="center"/>
      <protection locked="0"/>
    </xf>
    <xf numFmtId="0" fontId="17" fillId="0" borderId="3" xfId="0" applyFont="1" applyBorder="1" applyAlignment="1">
      <alignment horizontal="left" vertical="center" wrapText="1" indent="2" readingOrder="1"/>
    </xf>
    <xf numFmtId="0" fontId="11" fillId="9" borderId="2" xfId="0" applyFont="1" applyFill="1" applyBorder="1" applyAlignment="1" applyProtection="1">
      <alignment vertical="center" wrapText="1"/>
      <protection locked="0"/>
    </xf>
    <xf numFmtId="0" fontId="11" fillId="0" borderId="0" xfId="0" applyFont="1" applyAlignment="1">
      <alignment horizontal="center" vertical="center" wrapText="1" readingOrder="1"/>
    </xf>
    <xf numFmtId="0" fontId="10" fillId="9" borderId="2" xfId="0" applyFont="1" applyFill="1" applyBorder="1" applyAlignment="1" applyProtection="1">
      <alignment horizontal="left" vertical="center" wrapText="1" readingOrder="1"/>
      <protection locked="0"/>
    </xf>
    <xf numFmtId="0" fontId="9" fillId="0" borderId="6" xfId="0" applyFont="1" applyBorder="1" applyAlignment="1">
      <alignment horizontal="left" vertical="center"/>
    </xf>
    <xf numFmtId="0" fontId="18" fillId="2" borderId="0" xfId="0" applyFont="1" applyFill="1" applyAlignment="1">
      <alignment horizontal="center" vertical="center"/>
    </xf>
    <xf numFmtId="0" fontId="26" fillId="9" borderId="2" xfId="0" applyFont="1" applyFill="1" applyBorder="1" applyAlignment="1" applyProtection="1">
      <alignment horizontal="left" vertical="center" wrapText="1" readingOrder="1"/>
      <protection locked="0"/>
    </xf>
    <xf numFmtId="167" fontId="26" fillId="9" borderId="2" xfId="0" applyNumberFormat="1" applyFont="1" applyFill="1" applyBorder="1" applyAlignment="1" applyProtection="1">
      <alignment horizontal="left" vertical="center" wrapText="1" readingOrder="1"/>
      <protection locked="0"/>
    </xf>
    <xf numFmtId="0" fontId="25" fillId="3" borderId="6" xfId="0" applyFont="1" applyFill="1" applyBorder="1" applyAlignment="1">
      <alignment horizontal="center" vertical="center" wrapText="1"/>
    </xf>
    <xf numFmtId="167" fontId="9" fillId="0" borderId="2" xfId="0" applyNumberFormat="1" applyFont="1" applyBorder="1" applyAlignment="1">
      <alignment horizontal="left" vertical="center" wrapText="1" readingOrder="1"/>
    </xf>
    <xf numFmtId="0" fontId="14"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5" fillId="3" borderId="0" xfId="0" applyFont="1" applyFill="1" applyAlignment="1">
      <alignment horizontal="center" vertical="center" wrapText="1"/>
    </xf>
    <xf numFmtId="0" fontId="16"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28" fillId="10" borderId="7" xfId="0" applyFont="1" applyFill="1" applyBorder="1" applyAlignment="1">
      <alignment horizontal="left" vertical="center" wrapText="1" readingOrder="1"/>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topLeftCell="A2" zoomScaleNormal="100" workbookViewId="0">
      <selection activeCell="B8" sqref="B8:F8"/>
    </sheetView>
  </sheetViews>
  <sheetFormatPr defaultColWidth="0" defaultRowHeight="12.75" zeroHeight="1" x14ac:dyDescent="0.2"/>
  <cols>
    <col min="1" max="1" width="35.855468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01" t="s">
        <v>2</v>
      </c>
      <c r="B1" s="101"/>
      <c r="C1" s="101"/>
      <c r="D1" s="101"/>
      <c r="E1" s="101"/>
      <c r="F1" s="101"/>
      <c r="G1" s="16"/>
      <c r="H1" s="16"/>
      <c r="I1" s="16"/>
      <c r="J1" s="16"/>
      <c r="K1" s="16"/>
    </row>
    <row r="2" spans="1:11" ht="21" customHeight="1" x14ac:dyDescent="0.2">
      <c r="A2" s="3" t="s">
        <v>3</v>
      </c>
      <c r="B2" s="102" t="s">
        <v>77</v>
      </c>
      <c r="C2" s="102"/>
      <c r="D2" s="102"/>
      <c r="E2" s="102"/>
      <c r="F2" s="102"/>
      <c r="G2" s="16"/>
      <c r="H2" s="16"/>
      <c r="I2" s="16"/>
      <c r="J2" s="16"/>
      <c r="K2" s="16"/>
    </row>
    <row r="3" spans="1:11" ht="21" customHeight="1" x14ac:dyDescent="0.2">
      <c r="A3" s="3" t="s">
        <v>51</v>
      </c>
      <c r="B3" s="102" t="s">
        <v>78</v>
      </c>
      <c r="C3" s="102"/>
      <c r="D3" s="102"/>
      <c r="E3" s="102"/>
      <c r="F3" s="102"/>
      <c r="G3" s="16"/>
      <c r="H3" s="16"/>
      <c r="I3" s="16"/>
      <c r="J3" s="16"/>
      <c r="K3" s="16"/>
    </row>
    <row r="4" spans="1:11" ht="21" customHeight="1" x14ac:dyDescent="0.2">
      <c r="A4" s="3" t="s">
        <v>52</v>
      </c>
      <c r="B4" s="103">
        <v>44743</v>
      </c>
      <c r="C4" s="103"/>
      <c r="D4" s="103"/>
      <c r="E4" s="103"/>
      <c r="F4" s="103"/>
      <c r="G4" s="16"/>
      <c r="H4" s="16"/>
      <c r="I4" s="16"/>
      <c r="J4" s="16"/>
      <c r="K4" s="16"/>
    </row>
    <row r="5" spans="1:11" ht="21" customHeight="1" x14ac:dyDescent="0.2">
      <c r="A5" s="3" t="s">
        <v>53</v>
      </c>
      <c r="B5" s="103">
        <v>45107</v>
      </c>
      <c r="C5" s="103"/>
      <c r="D5" s="103"/>
      <c r="E5" s="103"/>
      <c r="F5" s="103"/>
      <c r="G5" s="16"/>
      <c r="H5" s="16"/>
      <c r="I5" s="16"/>
      <c r="J5" s="16"/>
      <c r="K5" s="16"/>
    </row>
    <row r="6" spans="1:11" ht="21" customHeight="1" x14ac:dyDescent="0.2">
      <c r="A6" s="3" t="s">
        <v>4</v>
      </c>
      <c r="B6" s="100" t="str">
        <f>IF(AND(Travel!B7&lt;&gt;A30,Hospitality!B7&lt;&gt;A30,'All other expenses'!B7&lt;&gt;A30,'Gifts and benefits'!B7&lt;&gt;A30),A31,IF(AND(Travel!B7=A30,Hospitality!B7=A30,'All other expenses'!B7=A30,'Gifts and benefits'!B7=A30),A33,A32))</f>
        <v>Data and totals checked on all sheets</v>
      </c>
      <c r="C6" s="100"/>
      <c r="D6" s="100"/>
      <c r="E6" s="100"/>
      <c r="F6" s="100"/>
      <c r="G6" s="22"/>
      <c r="H6" s="16"/>
      <c r="I6" s="16"/>
      <c r="J6" s="16"/>
      <c r="K6" s="16"/>
    </row>
    <row r="7" spans="1:11" ht="21" customHeight="1" x14ac:dyDescent="0.2">
      <c r="A7" s="3" t="s">
        <v>82</v>
      </c>
      <c r="B7" s="99" t="s">
        <v>30</v>
      </c>
      <c r="C7" s="99"/>
      <c r="D7" s="99"/>
      <c r="E7" s="99"/>
      <c r="F7" s="99"/>
      <c r="G7" s="22"/>
      <c r="H7" s="16"/>
      <c r="I7" s="16"/>
      <c r="J7" s="16"/>
      <c r="K7" s="16"/>
    </row>
    <row r="8" spans="1:11" ht="21" customHeight="1" x14ac:dyDescent="0.2">
      <c r="A8" s="3" t="s">
        <v>83</v>
      </c>
      <c r="B8" s="119" t="s">
        <v>140</v>
      </c>
      <c r="C8" s="119"/>
      <c r="D8" s="119"/>
      <c r="E8" s="119"/>
      <c r="F8" s="119"/>
      <c r="G8" s="22"/>
      <c r="H8" s="16"/>
      <c r="I8" s="16"/>
      <c r="J8" s="16"/>
      <c r="K8" s="16"/>
    </row>
    <row r="9" spans="1:11" ht="66.75" customHeight="1" x14ac:dyDescent="0.2">
      <c r="A9" s="98" t="s">
        <v>6</v>
      </c>
      <c r="B9" s="98"/>
      <c r="C9" s="98"/>
      <c r="D9" s="98"/>
      <c r="E9" s="98"/>
      <c r="F9" s="98"/>
      <c r="G9" s="22"/>
      <c r="H9" s="16"/>
      <c r="I9" s="16"/>
      <c r="J9" s="16"/>
      <c r="K9" s="16"/>
    </row>
    <row r="10" spans="1:11" s="74" customFormat="1" ht="36" customHeight="1" x14ac:dyDescent="0.2">
      <c r="A10" s="68" t="s">
        <v>7</v>
      </c>
      <c r="B10" s="69" t="s">
        <v>8</v>
      </c>
      <c r="C10" s="69" t="s">
        <v>9</v>
      </c>
      <c r="D10" s="70"/>
      <c r="E10" s="71" t="s">
        <v>1</v>
      </c>
      <c r="F10" s="72" t="s">
        <v>10</v>
      </c>
      <c r="G10" s="73"/>
      <c r="H10" s="73"/>
      <c r="I10" s="73"/>
      <c r="J10" s="73"/>
      <c r="K10" s="73"/>
    </row>
    <row r="11" spans="1:11" ht="27.75" customHeight="1" x14ac:dyDescent="0.2">
      <c r="A11" s="8" t="s">
        <v>11</v>
      </c>
      <c r="B11" s="44">
        <f>B15+B16+B17</f>
        <v>2929.2600000000007</v>
      </c>
      <c r="C11" s="49" t="str">
        <f>IF(Travel!B6="",A34,Travel!B6)</f>
        <v>Figures exclude GST</v>
      </c>
      <c r="D11" s="6"/>
      <c r="E11" s="8" t="s">
        <v>12</v>
      </c>
      <c r="F11" s="32">
        <f>'Gifts and benefits'!C17</f>
        <v>6</v>
      </c>
      <c r="G11" s="28"/>
      <c r="H11" s="28"/>
      <c r="I11" s="28"/>
      <c r="J11" s="28"/>
      <c r="K11" s="28"/>
    </row>
    <row r="12" spans="1:11" ht="27.75" customHeight="1" x14ac:dyDescent="0.2">
      <c r="A12" s="8" t="s">
        <v>0</v>
      </c>
      <c r="B12" s="44">
        <f>Hospitality!B12</f>
        <v>0</v>
      </c>
      <c r="C12" s="49" t="str">
        <f>IF(Hospitality!B6="",A34,Hospitality!B6)</f>
        <v>Figures exclude GST</v>
      </c>
      <c r="D12" s="6"/>
      <c r="E12" s="8" t="s">
        <v>13</v>
      </c>
      <c r="F12" s="32">
        <f>'Gifts and benefits'!C18</f>
        <v>0</v>
      </c>
      <c r="G12" s="28"/>
      <c r="H12" s="28"/>
      <c r="I12" s="28"/>
      <c r="J12" s="28"/>
      <c r="K12" s="28"/>
    </row>
    <row r="13" spans="1:11" ht="27.75" customHeight="1" x14ac:dyDescent="0.2">
      <c r="A13" s="8" t="s">
        <v>14</v>
      </c>
      <c r="B13" s="44">
        <f>'All other expenses'!B13</f>
        <v>733.17000000000007</v>
      </c>
      <c r="C13" s="49" t="str">
        <f>IF('All other expenses'!B6="",A34,'All other expenses'!B6)</f>
        <v>Figures include GST (where applicable)</v>
      </c>
      <c r="D13" s="6"/>
      <c r="E13" s="8" t="s">
        <v>15</v>
      </c>
      <c r="F13" s="32">
        <f>'Gifts and benefits'!C19</f>
        <v>6</v>
      </c>
      <c r="G13" s="16"/>
      <c r="H13" s="16"/>
      <c r="I13" s="16"/>
      <c r="J13" s="16"/>
      <c r="K13" s="16"/>
    </row>
    <row r="14" spans="1:11" ht="12.75" customHeight="1" x14ac:dyDescent="0.2">
      <c r="A14" s="7"/>
      <c r="B14" s="45"/>
      <c r="C14" s="50"/>
      <c r="D14" s="33"/>
      <c r="E14" s="6"/>
      <c r="F14" s="34"/>
      <c r="G14" s="16"/>
      <c r="H14" s="16"/>
      <c r="I14" s="16"/>
      <c r="J14" s="16"/>
      <c r="K14" s="16"/>
    </row>
    <row r="15" spans="1:11" ht="27.75" customHeight="1" x14ac:dyDescent="0.2">
      <c r="A15" s="96" t="s">
        <v>16</v>
      </c>
      <c r="B15" s="44">
        <f>Travel!B13</f>
        <v>0</v>
      </c>
      <c r="C15" s="49" t="str">
        <f>C11</f>
        <v>Figures exclude GST</v>
      </c>
      <c r="D15" s="6"/>
      <c r="E15" s="6"/>
      <c r="F15" s="34"/>
      <c r="G15" s="16"/>
      <c r="H15" s="16"/>
      <c r="I15" s="16"/>
      <c r="J15" s="16"/>
      <c r="K15" s="16"/>
    </row>
    <row r="16" spans="1:11" ht="27.75" customHeight="1" x14ac:dyDescent="0.2">
      <c r="A16" s="96" t="s">
        <v>17</v>
      </c>
      <c r="B16" s="44">
        <f>Travel!B30</f>
        <v>2883.8600000000006</v>
      </c>
      <c r="C16" s="49" t="str">
        <f>C11</f>
        <v>Figures exclude GST</v>
      </c>
      <c r="D16" s="35"/>
      <c r="E16" s="6"/>
      <c r="F16" s="36"/>
      <c r="G16" s="16"/>
      <c r="H16" s="16"/>
      <c r="I16" s="16"/>
      <c r="J16" s="16"/>
      <c r="K16" s="16"/>
    </row>
    <row r="17" spans="1:11" ht="27.75" customHeight="1" x14ac:dyDescent="0.2">
      <c r="A17" s="96" t="s">
        <v>18</v>
      </c>
      <c r="B17" s="44">
        <f>Travel!B38</f>
        <v>45.4</v>
      </c>
      <c r="C17" s="49" t="str">
        <f>C11</f>
        <v>Figures exclude GST</v>
      </c>
      <c r="D17" s="6"/>
      <c r="E17" s="6"/>
      <c r="F17" s="36"/>
      <c r="G17" s="16"/>
      <c r="H17" s="16"/>
      <c r="I17" s="16"/>
      <c r="J17" s="16"/>
      <c r="K17" s="16"/>
    </row>
    <row r="18" spans="1:11" ht="27.75" customHeight="1" x14ac:dyDescent="0.2">
      <c r="A18" s="16"/>
      <c r="B18" s="18"/>
      <c r="C18" s="16"/>
      <c r="D18" s="5"/>
      <c r="E18" s="5"/>
      <c r="F18" s="27"/>
      <c r="G18" s="16"/>
      <c r="H18" s="16"/>
      <c r="I18" s="16"/>
      <c r="J18" s="16"/>
      <c r="K18" s="16"/>
    </row>
    <row r="19" spans="1:11" x14ac:dyDescent="0.2">
      <c r="A19" s="17"/>
      <c r="B19" s="18"/>
      <c r="C19" s="16"/>
      <c r="D19" s="16"/>
      <c r="E19" s="16"/>
      <c r="F19" s="16"/>
      <c r="G19" s="16"/>
      <c r="H19" s="16"/>
      <c r="I19" s="16"/>
      <c r="J19" s="16"/>
      <c r="K19" s="16"/>
    </row>
    <row r="20" spans="1:11" x14ac:dyDescent="0.2">
      <c r="A20" s="19"/>
      <c r="D20" s="16"/>
      <c r="E20" s="16"/>
      <c r="F20" s="16"/>
      <c r="G20" s="16"/>
      <c r="H20" s="16"/>
      <c r="I20" s="16"/>
      <c r="J20" s="16"/>
      <c r="K20" s="16"/>
    </row>
    <row r="21" spans="1:11" ht="12.6" customHeight="1" x14ac:dyDescent="0.2">
      <c r="A21" s="19"/>
      <c r="D21" s="16"/>
      <c r="E21" s="16"/>
      <c r="F21" s="16"/>
      <c r="G21" s="16"/>
      <c r="H21" s="16"/>
      <c r="I21" s="16"/>
      <c r="J21" s="16"/>
      <c r="K21" s="16"/>
    </row>
    <row r="22" spans="1:11" ht="12.6" customHeight="1" x14ac:dyDescent="0.2">
      <c r="A22" s="19"/>
      <c r="D22" s="16"/>
      <c r="E22" s="16"/>
      <c r="F22" s="16"/>
      <c r="G22" s="16"/>
      <c r="H22" s="16"/>
      <c r="I22" s="16"/>
      <c r="J22" s="16"/>
      <c r="K22" s="16"/>
    </row>
    <row r="23" spans="1:11" ht="12.6" customHeight="1" x14ac:dyDescent="0.2">
      <c r="A23" s="19"/>
      <c r="D23" s="16"/>
      <c r="E23" s="16"/>
      <c r="F23" s="16"/>
      <c r="G23" s="16"/>
      <c r="H23" s="16"/>
      <c r="I23" s="16"/>
      <c r="J23" s="16"/>
      <c r="K23" s="16"/>
    </row>
    <row r="24" spans="1:11" x14ac:dyDescent="0.2">
      <c r="A24" s="25"/>
      <c r="B24" s="16"/>
      <c r="C24" s="16"/>
      <c r="D24" s="16"/>
      <c r="E24" s="16"/>
      <c r="F24" s="16"/>
      <c r="G24" s="16"/>
      <c r="H24" s="16"/>
      <c r="I24" s="16"/>
      <c r="J24" s="16"/>
      <c r="K24" s="16"/>
    </row>
    <row r="25" spans="1:11" hidden="1" x14ac:dyDescent="0.2">
      <c r="A25" s="11" t="s">
        <v>19</v>
      </c>
      <c r="B25" s="12"/>
      <c r="C25" s="12"/>
      <c r="D25" s="12"/>
      <c r="E25" s="12"/>
      <c r="F25" s="12"/>
      <c r="G25" s="16"/>
      <c r="H25" s="16"/>
      <c r="I25" s="16"/>
      <c r="J25" s="16"/>
      <c r="K25" s="16"/>
    </row>
    <row r="26" spans="1:11" ht="12.75" hidden="1" customHeight="1" x14ac:dyDescent="0.2">
      <c r="A26" s="10" t="s">
        <v>20</v>
      </c>
      <c r="B26" s="4"/>
      <c r="C26" s="4"/>
      <c r="D26" s="10"/>
      <c r="E26" s="10"/>
      <c r="F26" s="10"/>
      <c r="G26" s="16"/>
      <c r="H26" s="16"/>
      <c r="I26" s="16"/>
      <c r="J26" s="16"/>
      <c r="K26" s="16"/>
    </row>
    <row r="27" spans="1:11" hidden="1" x14ac:dyDescent="0.2">
      <c r="A27" s="9" t="s">
        <v>21</v>
      </c>
      <c r="B27" s="9"/>
      <c r="C27" s="9"/>
      <c r="D27" s="9"/>
      <c r="E27" s="9"/>
      <c r="F27" s="9"/>
      <c r="G27" s="16"/>
      <c r="H27" s="16"/>
      <c r="I27" s="16"/>
      <c r="J27" s="16"/>
      <c r="K27" s="16"/>
    </row>
    <row r="28" spans="1:11" hidden="1" x14ac:dyDescent="0.2">
      <c r="A28" s="9" t="s">
        <v>22</v>
      </c>
      <c r="B28" s="9"/>
      <c r="C28" s="9"/>
      <c r="D28" s="9"/>
      <c r="E28" s="9"/>
      <c r="F28" s="9"/>
      <c r="G28" s="16"/>
      <c r="H28" s="16"/>
      <c r="I28" s="16"/>
      <c r="J28" s="16"/>
      <c r="K28" s="16"/>
    </row>
    <row r="29" spans="1:11" hidden="1" x14ac:dyDescent="0.2">
      <c r="A29" s="10" t="s">
        <v>23</v>
      </c>
      <c r="B29" s="10"/>
      <c r="C29" s="10"/>
      <c r="D29" s="10"/>
      <c r="E29" s="10"/>
      <c r="F29" s="10"/>
      <c r="G29" s="16"/>
      <c r="H29" s="16"/>
      <c r="I29" s="16"/>
      <c r="J29" s="16"/>
      <c r="K29" s="16"/>
    </row>
    <row r="30" spans="1:11" hidden="1" x14ac:dyDescent="0.2">
      <c r="A30" s="10" t="s">
        <v>24</v>
      </c>
      <c r="B30" s="10"/>
      <c r="C30" s="10"/>
      <c r="D30" s="10"/>
      <c r="E30" s="10"/>
      <c r="F30" s="10"/>
      <c r="G30" s="16"/>
      <c r="H30" s="16"/>
      <c r="I30" s="16"/>
      <c r="J30" s="16"/>
      <c r="K30" s="16"/>
    </row>
    <row r="31" spans="1:11" hidden="1" x14ac:dyDescent="0.2">
      <c r="A31" s="9" t="s">
        <v>25</v>
      </c>
      <c r="B31" s="9"/>
      <c r="C31" s="9"/>
      <c r="D31" s="9"/>
      <c r="E31" s="9"/>
      <c r="F31" s="9"/>
      <c r="G31" s="16"/>
      <c r="H31" s="16"/>
      <c r="I31" s="16"/>
      <c r="J31" s="16"/>
      <c r="K31" s="16"/>
    </row>
    <row r="32" spans="1:11" hidden="1" x14ac:dyDescent="0.2">
      <c r="A32" s="9" t="s">
        <v>26</v>
      </c>
      <c r="B32" s="9"/>
      <c r="C32" s="9"/>
      <c r="D32" s="9"/>
      <c r="E32" s="9"/>
      <c r="F32" s="9"/>
      <c r="G32" s="16"/>
      <c r="H32" s="16"/>
      <c r="I32" s="16"/>
      <c r="J32" s="16"/>
      <c r="K32" s="16"/>
    </row>
    <row r="33" spans="1:11" hidden="1" x14ac:dyDescent="0.2">
      <c r="A33" s="9" t="s">
        <v>27</v>
      </c>
      <c r="B33" s="9"/>
      <c r="C33" s="9"/>
      <c r="D33" s="9"/>
      <c r="E33" s="9"/>
      <c r="F33" s="9"/>
      <c r="G33" s="16"/>
      <c r="H33" s="16"/>
      <c r="I33" s="16"/>
      <c r="J33" s="16"/>
      <c r="K33" s="16"/>
    </row>
    <row r="34" spans="1:11" hidden="1" x14ac:dyDescent="0.2">
      <c r="A34" s="10" t="s">
        <v>28</v>
      </c>
      <c r="B34" s="10"/>
      <c r="C34" s="10"/>
      <c r="D34" s="10"/>
      <c r="E34" s="10"/>
      <c r="F34" s="10"/>
      <c r="G34" s="16"/>
      <c r="H34" s="16"/>
      <c r="I34" s="16"/>
      <c r="J34" s="16"/>
      <c r="K34" s="16"/>
    </row>
    <row r="35" spans="1:11" hidden="1" x14ac:dyDescent="0.2">
      <c r="A35" s="10" t="s">
        <v>29</v>
      </c>
      <c r="B35" s="10"/>
      <c r="C35" s="10"/>
      <c r="D35" s="10"/>
      <c r="E35" s="10"/>
      <c r="F35" s="10"/>
      <c r="G35" s="16"/>
      <c r="H35" s="16"/>
      <c r="I35" s="16"/>
      <c r="J35" s="16"/>
      <c r="K35" s="16"/>
    </row>
    <row r="36" spans="1:11" hidden="1" x14ac:dyDescent="0.2">
      <c r="A36" s="9" t="s">
        <v>5</v>
      </c>
      <c r="B36" s="47"/>
      <c r="C36" s="47"/>
      <c r="D36" s="47"/>
      <c r="E36" s="47"/>
      <c r="F36" s="47"/>
      <c r="G36" s="16"/>
      <c r="H36" s="16"/>
      <c r="I36" s="16"/>
      <c r="J36" s="16"/>
      <c r="K36" s="16"/>
    </row>
    <row r="37" spans="1:11" hidden="1" x14ac:dyDescent="0.2">
      <c r="A37" s="9" t="s">
        <v>30</v>
      </c>
      <c r="B37" s="47"/>
      <c r="C37" s="47"/>
      <c r="D37" s="47"/>
      <c r="E37" s="47"/>
      <c r="F37" s="47"/>
      <c r="G37" s="16"/>
      <c r="H37" s="16"/>
      <c r="I37" s="16"/>
      <c r="J37" s="16"/>
      <c r="K37" s="16"/>
    </row>
    <row r="38" spans="1:11" hidden="1" x14ac:dyDescent="0.2">
      <c r="A38" s="9" t="s">
        <v>76</v>
      </c>
      <c r="B38" s="47"/>
      <c r="C38" s="47"/>
      <c r="D38" s="47"/>
      <c r="E38" s="47"/>
      <c r="F38" s="47"/>
      <c r="G38" s="16"/>
      <c r="H38" s="16"/>
      <c r="I38" s="16"/>
      <c r="J38" s="16"/>
      <c r="K38" s="16"/>
    </row>
    <row r="39" spans="1:11" hidden="1" x14ac:dyDescent="0.2">
      <c r="A39" s="10" t="s">
        <v>31</v>
      </c>
      <c r="B39" s="4"/>
      <c r="C39" s="4"/>
      <c r="D39" s="4"/>
      <c r="E39" s="4"/>
      <c r="F39" s="4"/>
      <c r="G39" s="16"/>
      <c r="H39" s="16"/>
      <c r="I39" s="16"/>
      <c r="J39" s="16"/>
      <c r="K39" s="16"/>
    </row>
    <row r="40" spans="1:11" hidden="1" x14ac:dyDescent="0.2">
      <c r="A40" s="4" t="s">
        <v>32</v>
      </c>
      <c r="B40" s="4"/>
      <c r="C40" s="4"/>
      <c r="D40" s="4"/>
      <c r="E40" s="4"/>
      <c r="F40" s="4"/>
      <c r="G40" s="16"/>
      <c r="H40" s="16"/>
      <c r="I40" s="16"/>
      <c r="J40" s="16"/>
      <c r="K40" s="16"/>
    </row>
    <row r="41" spans="1:11" hidden="1" x14ac:dyDescent="0.2">
      <c r="A41" s="4" t="s">
        <v>33</v>
      </c>
      <c r="B41" s="4"/>
      <c r="C41" s="4"/>
      <c r="D41" s="4"/>
      <c r="E41" s="4"/>
      <c r="F41" s="4"/>
      <c r="G41" s="16"/>
      <c r="H41" s="16"/>
      <c r="I41" s="16"/>
      <c r="J41" s="16"/>
      <c r="K41" s="16"/>
    </row>
    <row r="42" spans="1:11" hidden="1" x14ac:dyDescent="0.2">
      <c r="A42" s="4" t="s">
        <v>34</v>
      </c>
      <c r="B42" s="4"/>
      <c r="C42" s="4"/>
      <c r="D42" s="4"/>
      <c r="E42" s="4"/>
      <c r="F42" s="4"/>
      <c r="G42" s="16"/>
      <c r="H42" s="16"/>
      <c r="I42" s="16"/>
      <c r="J42" s="16"/>
      <c r="K42" s="16"/>
    </row>
    <row r="43" spans="1:11" hidden="1" x14ac:dyDescent="0.2">
      <c r="A43" s="4" t="s">
        <v>35</v>
      </c>
      <c r="B43" s="4"/>
      <c r="C43" s="4"/>
      <c r="D43" s="4"/>
      <c r="E43" s="4"/>
      <c r="F43" s="4"/>
      <c r="G43" s="16"/>
      <c r="H43" s="16"/>
      <c r="I43" s="16"/>
      <c r="J43" s="16"/>
      <c r="K43" s="16"/>
    </row>
    <row r="44" spans="1:11" hidden="1" x14ac:dyDescent="0.2">
      <c r="A44" s="4" t="s">
        <v>36</v>
      </c>
      <c r="B44" s="4"/>
      <c r="C44" s="4"/>
      <c r="D44" s="4"/>
      <c r="E44" s="4"/>
      <c r="F44" s="4"/>
      <c r="G44" s="16"/>
      <c r="H44" s="16"/>
      <c r="I44" s="16"/>
      <c r="J44" s="16"/>
      <c r="K44" s="16"/>
    </row>
    <row r="45" spans="1:11" hidden="1" x14ac:dyDescent="0.2">
      <c r="A45" s="48" t="s">
        <v>37</v>
      </c>
      <c r="B45" s="47"/>
      <c r="C45" s="47"/>
      <c r="D45" s="47"/>
      <c r="E45" s="47"/>
      <c r="F45" s="47"/>
      <c r="G45" s="16"/>
      <c r="H45" s="16"/>
      <c r="I45" s="16"/>
      <c r="J45" s="16"/>
      <c r="K45" s="16"/>
    </row>
    <row r="46" spans="1:11" hidden="1" x14ac:dyDescent="0.2">
      <c r="A46" s="47" t="s">
        <v>38</v>
      </c>
      <c r="B46" s="47"/>
      <c r="C46" s="47"/>
      <c r="D46" s="47"/>
      <c r="E46" s="47"/>
      <c r="F46" s="47"/>
      <c r="G46" s="16"/>
      <c r="H46" s="16"/>
      <c r="I46" s="16"/>
      <c r="J46" s="16"/>
      <c r="K46" s="16"/>
    </row>
    <row r="47" spans="1:11" hidden="1" x14ac:dyDescent="0.2">
      <c r="A47" s="37">
        <v>-20000</v>
      </c>
      <c r="B47" s="4"/>
      <c r="C47" s="4"/>
      <c r="D47" s="4"/>
      <c r="E47" s="4"/>
      <c r="F47" s="4"/>
      <c r="G47" s="16"/>
      <c r="H47" s="16"/>
      <c r="I47" s="16"/>
      <c r="J47" s="16"/>
      <c r="K47" s="16"/>
    </row>
    <row r="48" spans="1:11" ht="25.5" hidden="1" x14ac:dyDescent="0.2">
      <c r="A48" s="62" t="s">
        <v>39</v>
      </c>
      <c r="B48" s="47"/>
      <c r="C48" s="47"/>
      <c r="D48" s="47"/>
      <c r="E48" s="47"/>
      <c r="F48" s="47"/>
      <c r="G48" s="16"/>
      <c r="H48" s="16"/>
      <c r="I48" s="16"/>
      <c r="J48" s="16"/>
      <c r="K48" s="16"/>
    </row>
    <row r="49" spans="1:11" ht="25.5" hidden="1" x14ac:dyDescent="0.2">
      <c r="A49" s="62" t="s">
        <v>40</v>
      </c>
      <c r="B49" s="47"/>
      <c r="C49" s="47"/>
      <c r="D49" s="47"/>
      <c r="E49" s="47"/>
      <c r="F49" s="47"/>
      <c r="G49" s="16"/>
      <c r="H49" s="16"/>
      <c r="I49" s="16"/>
      <c r="J49" s="16"/>
      <c r="K49" s="16"/>
    </row>
    <row r="50" spans="1:11" ht="25.5" hidden="1" x14ac:dyDescent="0.2">
      <c r="A50" s="63" t="s">
        <v>41</v>
      </c>
      <c r="B50" s="4"/>
      <c r="C50" s="4"/>
      <c r="D50" s="4"/>
      <c r="E50" s="4"/>
      <c r="F50" s="4"/>
      <c r="G50" s="16"/>
      <c r="H50" s="16"/>
      <c r="I50" s="16"/>
      <c r="J50" s="16"/>
      <c r="K50" s="16"/>
    </row>
    <row r="51" spans="1:11" ht="25.5" hidden="1" x14ac:dyDescent="0.2">
      <c r="A51" s="63" t="s">
        <v>42</v>
      </c>
      <c r="B51" s="4"/>
      <c r="C51" s="4"/>
      <c r="D51" s="4"/>
      <c r="E51" s="4"/>
      <c r="F51" s="4"/>
      <c r="G51" s="16"/>
      <c r="H51" s="16"/>
      <c r="I51" s="16"/>
      <c r="J51" s="16"/>
      <c r="K51" s="16"/>
    </row>
    <row r="52" spans="1:11" ht="38.25" hidden="1" x14ac:dyDescent="0.2">
      <c r="A52" s="63" t="s">
        <v>43</v>
      </c>
      <c r="B52" s="55"/>
      <c r="C52" s="55"/>
      <c r="D52" s="55"/>
      <c r="E52" s="10"/>
      <c r="F52" s="10"/>
      <c r="G52" s="16"/>
      <c r="H52" s="16"/>
      <c r="I52" s="16"/>
      <c r="J52" s="16"/>
      <c r="K52" s="16"/>
    </row>
    <row r="53" spans="1:11" hidden="1" x14ac:dyDescent="0.2">
      <c r="A53" s="60" t="s">
        <v>44</v>
      </c>
      <c r="B53" s="54"/>
      <c r="C53" s="54"/>
      <c r="D53" s="54"/>
      <c r="E53" s="9"/>
      <c r="F53" s="9" t="b">
        <v>1</v>
      </c>
      <c r="G53" s="16"/>
      <c r="H53" s="16"/>
      <c r="I53" s="16"/>
      <c r="J53" s="16"/>
      <c r="K53" s="16"/>
    </row>
    <row r="54" spans="1:11" hidden="1" x14ac:dyDescent="0.2">
      <c r="A54" s="61" t="s">
        <v>45</v>
      </c>
      <c r="B54" s="60"/>
      <c r="C54" s="60"/>
      <c r="D54" s="60"/>
      <c r="E54" s="9"/>
      <c r="F54" s="9" t="b">
        <v>0</v>
      </c>
      <c r="G54" s="16"/>
      <c r="H54" s="16"/>
      <c r="I54" s="16"/>
      <c r="J54" s="16"/>
      <c r="K54" s="16"/>
    </row>
    <row r="55" spans="1:11" hidden="1" x14ac:dyDescent="0.2">
      <c r="A55" s="64"/>
      <c r="B55" s="56">
        <f>COUNT(Travel!B12:B12)</f>
        <v>1</v>
      </c>
      <c r="C55" s="56"/>
      <c r="D55" s="56">
        <f>COUNTIF(Travel!D12:D12,"*")</f>
        <v>0</v>
      </c>
      <c r="E55" s="57"/>
      <c r="F55" s="57" t="b">
        <f>MIN(B55,D55)=MAX(B55,D55)</f>
        <v>0</v>
      </c>
      <c r="G55" s="16"/>
      <c r="H55" s="16"/>
      <c r="I55" s="16"/>
      <c r="J55" s="16"/>
      <c r="K55" s="16"/>
    </row>
    <row r="56" spans="1:11" hidden="1" x14ac:dyDescent="0.2">
      <c r="A56" s="64" t="s">
        <v>46</v>
      </c>
      <c r="B56" s="56">
        <f>COUNT(Travel!B17:B29)</f>
        <v>13</v>
      </c>
      <c r="C56" s="56"/>
      <c r="D56" s="56">
        <f>COUNTIF(Travel!D17:D29,"*")</f>
        <v>13</v>
      </c>
      <c r="E56" s="57"/>
      <c r="F56" s="57" t="b">
        <f>MIN(B56,D56)=MAX(B56,D56)</f>
        <v>1</v>
      </c>
    </row>
    <row r="57" spans="1:11" hidden="1" x14ac:dyDescent="0.2">
      <c r="A57" s="65"/>
      <c r="B57" s="56">
        <f>COUNT(Travel!B34:B34)</f>
        <v>1</v>
      </c>
      <c r="C57" s="56"/>
      <c r="D57" s="56">
        <f>COUNTIF(Travel!D34:D34,"*")</f>
        <v>1</v>
      </c>
      <c r="E57" s="57"/>
      <c r="F57" s="57" t="b">
        <f>MIN(B57,D57)=MAX(B57,D57)</f>
        <v>1</v>
      </c>
    </row>
    <row r="58" spans="1:11" hidden="1" x14ac:dyDescent="0.2">
      <c r="A58" s="66" t="s">
        <v>47</v>
      </c>
      <c r="B58" s="58">
        <f>COUNT(Hospitality!B11:B11)</f>
        <v>1</v>
      </c>
      <c r="C58" s="58"/>
      <c r="D58" s="58">
        <f>COUNTIF(Hospitality!D11:D11,"*")</f>
        <v>0</v>
      </c>
      <c r="E58" s="59"/>
      <c r="F58" s="59" t="b">
        <f>MIN(B58,D58)=MAX(B58,D58)</f>
        <v>0</v>
      </c>
    </row>
    <row r="59" spans="1:11" hidden="1" x14ac:dyDescent="0.2">
      <c r="A59" s="67" t="s">
        <v>48</v>
      </c>
      <c r="B59" s="57">
        <f>COUNT('All other expenses'!B11:B12)</f>
        <v>2</v>
      </c>
      <c r="C59" s="57"/>
      <c r="D59" s="57">
        <f>COUNTIF('All other expenses'!D11:D12,"*")</f>
        <v>2</v>
      </c>
      <c r="E59" s="57"/>
      <c r="F59" s="57" t="b">
        <f>MIN(B59,D59)=MAX(B59,D59)</f>
        <v>1</v>
      </c>
    </row>
    <row r="60" spans="1:11" hidden="1" x14ac:dyDescent="0.2">
      <c r="A60" s="66" t="s">
        <v>49</v>
      </c>
      <c r="B60" s="58">
        <f>COUNTIF('Gifts and benefits'!B11:B16,"*")</f>
        <v>6</v>
      </c>
      <c r="C60" s="58">
        <f>COUNTIF('Gifts and benefits'!C11:C16,"*")</f>
        <v>6</v>
      </c>
      <c r="D60" s="58"/>
      <c r="E60" s="58">
        <f>COUNTA('Gifts and benefits'!E11:E16)</f>
        <v>6</v>
      </c>
      <c r="F60" s="59"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dataValidations count="5">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88"/>
  <sheetViews>
    <sheetView topLeftCell="A2" zoomScale="85" zoomScaleNormal="85" workbookViewId="0">
      <selection activeCell="B7" sqref="B7:E7"/>
    </sheetView>
  </sheetViews>
  <sheetFormatPr defaultColWidth="0" defaultRowHeight="12.75" zeroHeight="1" x14ac:dyDescent="0.2"/>
  <cols>
    <col min="1" max="1" width="30.42578125" customWidth="1"/>
    <col min="2" max="2" width="14.140625" customWidth="1"/>
    <col min="3" max="3" width="88.85546875" customWidth="1"/>
    <col min="4" max="4" width="27.5703125"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01" t="s">
        <v>50</v>
      </c>
      <c r="B1" s="101"/>
      <c r="C1" s="101"/>
      <c r="D1" s="101"/>
      <c r="E1" s="101"/>
      <c r="F1" s="16"/>
    </row>
    <row r="2" spans="1:6" ht="21" customHeight="1" x14ac:dyDescent="0.2">
      <c r="A2" s="3" t="s">
        <v>3</v>
      </c>
      <c r="B2" s="105" t="str">
        <f>'Summary and sign-off'!B2:F2</f>
        <v>Te Kawa Mataaho Public Service Commission</v>
      </c>
      <c r="C2" s="105"/>
      <c r="D2" s="105"/>
      <c r="E2" s="105"/>
      <c r="F2" s="16"/>
    </row>
    <row r="3" spans="1:6" ht="21" customHeight="1" x14ac:dyDescent="0.2">
      <c r="A3" s="3" t="s">
        <v>51</v>
      </c>
      <c r="B3" s="105" t="str">
        <f>'Summary and sign-off'!B3:F3</f>
        <v>Gráinne Moss</v>
      </c>
      <c r="C3" s="105"/>
      <c r="D3" s="105"/>
      <c r="E3" s="105"/>
      <c r="F3" s="16"/>
    </row>
    <row r="4" spans="1:6" ht="21" customHeight="1" x14ac:dyDescent="0.2">
      <c r="A4" s="3" t="s">
        <v>52</v>
      </c>
      <c r="B4" s="105">
        <f>'Summary and sign-off'!B4:F4</f>
        <v>44743</v>
      </c>
      <c r="C4" s="105"/>
      <c r="D4" s="105"/>
      <c r="E4" s="105"/>
      <c r="F4" s="16"/>
    </row>
    <row r="5" spans="1:6" ht="21" customHeight="1" x14ac:dyDescent="0.2">
      <c r="A5" s="3" t="s">
        <v>53</v>
      </c>
      <c r="B5" s="105">
        <f>'Summary and sign-off'!B5:F5</f>
        <v>45107</v>
      </c>
      <c r="C5" s="105"/>
      <c r="D5" s="105"/>
      <c r="E5" s="105"/>
      <c r="F5" s="16"/>
    </row>
    <row r="6" spans="1:6" ht="21" customHeight="1" x14ac:dyDescent="0.2">
      <c r="A6" s="3" t="s">
        <v>54</v>
      </c>
      <c r="B6" s="99" t="s">
        <v>22</v>
      </c>
      <c r="C6" s="99"/>
      <c r="D6" s="99"/>
      <c r="E6" s="99"/>
      <c r="F6" s="16"/>
    </row>
    <row r="7" spans="1:6" ht="21" customHeight="1" x14ac:dyDescent="0.2">
      <c r="A7" s="3" t="s">
        <v>4</v>
      </c>
      <c r="B7" s="99" t="s">
        <v>24</v>
      </c>
      <c r="C7" s="99"/>
      <c r="D7" s="99"/>
      <c r="E7" s="99"/>
      <c r="F7" s="16"/>
    </row>
    <row r="8" spans="1:6" ht="36" customHeight="1" x14ac:dyDescent="0.2">
      <c r="A8" s="107" t="s">
        <v>55</v>
      </c>
      <c r="B8" s="108"/>
      <c r="C8" s="108"/>
      <c r="D8" s="108"/>
      <c r="E8" s="108"/>
      <c r="F8" s="18"/>
    </row>
    <row r="9" spans="1:6" ht="36" customHeight="1" x14ac:dyDescent="0.2">
      <c r="A9" s="109" t="s">
        <v>56</v>
      </c>
      <c r="B9" s="110"/>
      <c r="C9" s="110"/>
      <c r="D9" s="110"/>
      <c r="E9" s="110"/>
      <c r="F9" s="18"/>
    </row>
    <row r="10" spans="1:6" ht="24.75" customHeight="1" x14ac:dyDescent="0.2">
      <c r="A10" s="106" t="s">
        <v>57</v>
      </c>
      <c r="B10" s="112"/>
      <c r="C10" s="106"/>
      <c r="D10" s="106"/>
      <c r="E10" s="106"/>
      <c r="F10" s="28"/>
    </row>
    <row r="11" spans="1:6" ht="27" customHeight="1" x14ac:dyDescent="0.2">
      <c r="A11" s="23" t="s">
        <v>112</v>
      </c>
      <c r="B11" s="23" t="s">
        <v>8</v>
      </c>
      <c r="C11" s="23" t="s">
        <v>113</v>
      </c>
      <c r="D11" s="23" t="s">
        <v>114</v>
      </c>
      <c r="E11" s="23" t="s">
        <v>58</v>
      </c>
      <c r="F11" s="29"/>
    </row>
    <row r="12" spans="1:6" s="2" customFormat="1" ht="26.45" customHeight="1" x14ac:dyDescent="0.2">
      <c r="A12" s="82" t="s">
        <v>115</v>
      </c>
      <c r="B12" s="81">
        <v>0</v>
      </c>
      <c r="C12" s="91"/>
      <c r="D12" s="82"/>
      <c r="E12" s="83"/>
      <c r="F12" s="1"/>
    </row>
    <row r="13" spans="1:6" ht="19.5" customHeight="1" x14ac:dyDescent="0.2">
      <c r="A13" s="52" t="s">
        <v>59</v>
      </c>
      <c r="B13" s="53">
        <f>SUM(B12:B12)</f>
        <v>0</v>
      </c>
      <c r="C13" s="89"/>
      <c r="D13" s="111"/>
      <c r="E13" s="111"/>
      <c r="F13" s="16"/>
    </row>
    <row r="14" spans="1:6" ht="10.5" customHeight="1" x14ac:dyDescent="0.2">
      <c r="A14" s="16"/>
      <c r="B14" s="18"/>
      <c r="C14" s="16"/>
      <c r="D14" s="16"/>
      <c r="E14" s="16"/>
      <c r="F14" s="16"/>
    </row>
    <row r="15" spans="1:6" ht="24.75" customHeight="1" x14ac:dyDescent="0.2">
      <c r="A15" s="106" t="s">
        <v>60</v>
      </c>
      <c r="B15" s="106"/>
      <c r="C15" s="106"/>
      <c r="D15" s="106"/>
      <c r="E15" s="106"/>
      <c r="F15" s="28"/>
    </row>
    <row r="16" spans="1:6" ht="27" customHeight="1" x14ac:dyDescent="0.2">
      <c r="A16" s="23" t="s">
        <v>116</v>
      </c>
      <c r="B16" s="23" t="s">
        <v>8</v>
      </c>
      <c r="C16" s="23" t="s">
        <v>113</v>
      </c>
      <c r="D16" s="23" t="s">
        <v>114</v>
      </c>
      <c r="E16" s="23" t="s">
        <v>58</v>
      </c>
      <c r="F16" s="29"/>
    </row>
    <row r="17" spans="1:6" s="2" customFormat="1" ht="26.45" customHeight="1" x14ac:dyDescent="0.2">
      <c r="A17" s="80" t="s">
        <v>84</v>
      </c>
      <c r="B17" s="81">
        <v>721.17</v>
      </c>
      <c r="C17" s="82" t="s">
        <v>85</v>
      </c>
      <c r="D17" s="82" t="s">
        <v>86</v>
      </c>
      <c r="E17" s="83" t="s">
        <v>88</v>
      </c>
      <c r="F17" s="1"/>
    </row>
    <row r="18" spans="1:6" s="2" customFormat="1" ht="26.45" customHeight="1" x14ac:dyDescent="0.2">
      <c r="A18" s="80" t="s">
        <v>84</v>
      </c>
      <c r="B18" s="81">
        <v>204.78</v>
      </c>
      <c r="C18" s="82" t="s">
        <v>85</v>
      </c>
      <c r="D18" s="82" t="s">
        <v>87</v>
      </c>
      <c r="E18" s="83" t="s">
        <v>89</v>
      </c>
      <c r="F18" s="1"/>
    </row>
    <row r="19" spans="1:6" s="2" customFormat="1" ht="26.45" customHeight="1" x14ac:dyDescent="0.2">
      <c r="A19" s="80" t="s">
        <v>84</v>
      </c>
      <c r="B19" s="81">
        <v>99.41</v>
      </c>
      <c r="C19" s="82" t="s">
        <v>85</v>
      </c>
      <c r="D19" s="82" t="s">
        <v>91</v>
      </c>
      <c r="E19" s="83" t="s">
        <v>89</v>
      </c>
      <c r="F19" s="1"/>
    </row>
    <row r="20" spans="1:6" s="2" customFormat="1" ht="26.45" customHeight="1" x14ac:dyDescent="0.2">
      <c r="A20" s="80" t="s">
        <v>84</v>
      </c>
      <c r="B20" s="81">
        <f>4+4+14+4</f>
        <v>26</v>
      </c>
      <c r="C20" s="82" t="s">
        <v>85</v>
      </c>
      <c r="D20" s="82" t="s">
        <v>117</v>
      </c>
      <c r="E20" s="83"/>
      <c r="F20" s="1"/>
    </row>
    <row r="21" spans="1:6" s="2" customFormat="1" ht="26.45" customHeight="1" x14ac:dyDescent="0.2">
      <c r="A21" s="80" t="s">
        <v>106</v>
      </c>
      <c r="B21" s="81">
        <f>485.85+203.27</f>
        <v>689.12</v>
      </c>
      <c r="C21" s="82" t="s">
        <v>137</v>
      </c>
      <c r="D21" s="82" t="s">
        <v>86</v>
      </c>
      <c r="E21" s="83" t="s">
        <v>104</v>
      </c>
      <c r="F21" s="1"/>
    </row>
    <row r="22" spans="1:6" s="2" customFormat="1" ht="26.45" customHeight="1" x14ac:dyDescent="0.2">
      <c r="A22" s="80" t="s">
        <v>106</v>
      </c>
      <c r="B22" s="81">
        <v>76.5</v>
      </c>
      <c r="C22" s="82" t="s">
        <v>137</v>
      </c>
      <c r="D22" s="82" t="s">
        <v>91</v>
      </c>
      <c r="E22" s="83" t="s">
        <v>105</v>
      </c>
      <c r="F22" s="1"/>
    </row>
    <row r="23" spans="1:6" s="2" customFormat="1" ht="26.45" customHeight="1" x14ac:dyDescent="0.2">
      <c r="A23" s="80" t="s">
        <v>106</v>
      </c>
      <c r="B23" s="81">
        <f>14+20+4</f>
        <v>38</v>
      </c>
      <c r="C23" s="82" t="s">
        <v>137</v>
      </c>
      <c r="D23" s="82" t="s">
        <v>117</v>
      </c>
      <c r="E23" s="83"/>
      <c r="F23" s="1"/>
    </row>
    <row r="24" spans="1:6" s="2" customFormat="1" ht="26.45" customHeight="1" x14ac:dyDescent="0.2">
      <c r="A24" s="80" t="s">
        <v>108</v>
      </c>
      <c r="B24" s="81">
        <v>384.64</v>
      </c>
      <c r="C24" s="82" t="s">
        <v>110</v>
      </c>
      <c r="D24" s="82" t="s">
        <v>107</v>
      </c>
      <c r="E24" s="83" t="s">
        <v>111</v>
      </c>
      <c r="F24" s="1"/>
    </row>
    <row r="25" spans="1:6" s="2" customFormat="1" ht="26.45" customHeight="1" x14ac:dyDescent="0.2">
      <c r="A25" s="80" t="s">
        <v>108</v>
      </c>
      <c r="B25" s="81">
        <v>139.63999999999999</v>
      </c>
      <c r="C25" s="82" t="s">
        <v>110</v>
      </c>
      <c r="D25" s="82" t="s">
        <v>109</v>
      </c>
      <c r="E25" s="83" t="s">
        <v>105</v>
      </c>
      <c r="F25" s="1"/>
    </row>
    <row r="26" spans="1:6" s="2" customFormat="1" ht="26.45" customHeight="1" x14ac:dyDescent="0.2">
      <c r="A26" s="80" t="s">
        <v>108</v>
      </c>
      <c r="B26" s="81">
        <f>3.51+5</f>
        <v>8.51</v>
      </c>
      <c r="C26" s="82" t="s">
        <v>110</v>
      </c>
      <c r="D26" s="82" t="s">
        <v>117</v>
      </c>
      <c r="E26" s="83"/>
      <c r="F26" s="1"/>
    </row>
    <row r="27" spans="1:6" s="2" customFormat="1" ht="26.45" customHeight="1" x14ac:dyDescent="0.2">
      <c r="A27" s="80" t="s">
        <v>130</v>
      </c>
      <c r="B27" s="81">
        <v>365.24</v>
      </c>
      <c r="C27" s="82" t="s">
        <v>137</v>
      </c>
      <c r="D27" s="82" t="s">
        <v>107</v>
      </c>
      <c r="E27" s="83" t="s">
        <v>104</v>
      </c>
      <c r="F27" s="1"/>
    </row>
    <row r="28" spans="1:6" s="2" customFormat="1" ht="26.45" customHeight="1" x14ac:dyDescent="0.2">
      <c r="A28" s="80" t="s">
        <v>131</v>
      </c>
      <c r="B28" s="81">
        <v>122.34</v>
      </c>
      <c r="C28" s="82" t="s">
        <v>137</v>
      </c>
      <c r="D28" s="82" t="s">
        <v>109</v>
      </c>
      <c r="E28" s="83" t="s">
        <v>105</v>
      </c>
      <c r="F28" s="1"/>
    </row>
    <row r="29" spans="1:6" s="2" customFormat="1" ht="26.45" customHeight="1" x14ac:dyDescent="0.2">
      <c r="A29" s="80" t="s">
        <v>132</v>
      </c>
      <c r="B29" s="81">
        <f>5+3.51</f>
        <v>8.51</v>
      </c>
      <c r="C29" s="82" t="s">
        <v>137</v>
      </c>
      <c r="D29" s="82" t="s">
        <v>117</v>
      </c>
      <c r="E29" s="83"/>
      <c r="F29" s="1"/>
    </row>
    <row r="30" spans="1:6" ht="19.5" customHeight="1" x14ac:dyDescent="0.2">
      <c r="A30" s="52" t="s">
        <v>61</v>
      </c>
      <c r="B30" s="53">
        <f>SUM(B17:B29)</f>
        <v>2883.8600000000006</v>
      </c>
      <c r="C30" s="89"/>
      <c r="D30" s="111"/>
      <c r="E30" s="111"/>
      <c r="F30" s="16"/>
    </row>
    <row r="31" spans="1:6" ht="10.5" customHeight="1" x14ac:dyDescent="0.2">
      <c r="A31" s="16"/>
      <c r="B31" s="18"/>
      <c r="C31" s="16"/>
      <c r="D31" s="16"/>
      <c r="E31" s="16"/>
      <c r="F31" s="16"/>
    </row>
    <row r="32" spans="1:6" ht="24.75" customHeight="1" x14ac:dyDescent="0.2">
      <c r="A32" s="106" t="s">
        <v>62</v>
      </c>
      <c r="B32" s="106"/>
      <c r="C32" s="106"/>
      <c r="D32" s="106"/>
      <c r="E32" s="106"/>
      <c r="F32" s="16"/>
    </row>
    <row r="33" spans="1:6" ht="27" customHeight="1" x14ac:dyDescent="0.2">
      <c r="A33" s="23" t="s">
        <v>116</v>
      </c>
      <c r="B33" s="23" t="s">
        <v>8</v>
      </c>
      <c r="C33" s="23" t="s">
        <v>113</v>
      </c>
      <c r="D33" s="23" t="s">
        <v>114</v>
      </c>
      <c r="E33" s="23" t="s">
        <v>58</v>
      </c>
      <c r="F33" s="27"/>
    </row>
    <row r="34" spans="1:6" s="2" customFormat="1" ht="26.45" customHeight="1" x14ac:dyDescent="0.2">
      <c r="A34" s="80" t="s">
        <v>84</v>
      </c>
      <c r="B34" s="81">
        <v>45.4</v>
      </c>
      <c r="C34" s="82" t="s">
        <v>85</v>
      </c>
      <c r="D34" s="82" t="s">
        <v>92</v>
      </c>
      <c r="E34" s="97" t="s">
        <v>90</v>
      </c>
      <c r="F34" s="1"/>
    </row>
    <row r="35" spans="1:6" s="2" customFormat="1" ht="26.45" customHeight="1" x14ac:dyDescent="0.2">
      <c r="A35" s="80" t="s">
        <v>118</v>
      </c>
      <c r="B35" s="81">
        <v>25.38</v>
      </c>
      <c r="C35" s="82" t="s">
        <v>85</v>
      </c>
      <c r="D35" s="82" t="s">
        <v>119</v>
      </c>
      <c r="E35" s="90" t="s">
        <v>89</v>
      </c>
      <c r="F35" s="1"/>
    </row>
    <row r="36" spans="1:6" s="2" customFormat="1" ht="26.45" customHeight="1" x14ac:dyDescent="0.2">
      <c r="A36" s="80" t="s">
        <v>130</v>
      </c>
      <c r="B36" s="81">
        <v>7.83</v>
      </c>
      <c r="C36" s="82" t="s">
        <v>137</v>
      </c>
      <c r="D36" s="82" t="s">
        <v>133</v>
      </c>
      <c r="E36" s="90" t="s">
        <v>105</v>
      </c>
      <c r="F36" s="1"/>
    </row>
    <row r="37" spans="1:6" s="2" customFormat="1" ht="26.45" customHeight="1" x14ac:dyDescent="0.2">
      <c r="A37" s="80" t="s">
        <v>130</v>
      </c>
      <c r="B37" s="81">
        <v>67.83</v>
      </c>
      <c r="C37" s="82" t="s">
        <v>137</v>
      </c>
      <c r="D37" s="82" t="s">
        <v>134</v>
      </c>
      <c r="E37" s="90" t="s">
        <v>90</v>
      </c>
      <c r="F37" s="1"/>
    </row>
    <row r="38" spans="1:6" ht="12.6" customHeight="1" x14ac:dyDescent="0.2">
      <c r="A38" s="52" t="s">
        <v>63</v>
      </c>
      <c r="B38" s="53">
        <f>SUM(B34:B34)</f>
        <v>45.4</v>
      </c>
      <c r="C38" s="89"/>
      <c r="D38" s="104"/>
      <c r="E38" s="104"/>
      <c r="F38" s="16"/>
    </row>
    <row r="39" spans="1:6" ht="9" customHeight="1" x14ac:dyDescent="0.2">
      <c r="A39" s="16"/>
      <c r="B39" s="42"/>
      <c r="C39" s="18"/>
      <c r="D39" s="16"/>
      <c r="E39" s="16"/>
      <c r="F39" s="16"/>
    </row>
    <row r="40" spans="1:6" ht="9" customHeight="1" x14ac:dyDescent="0.2">
      <c r="A40" s="30" t="s">
        <v>64</v>
      </c>
      <c r="B40" s="43">
        <f>B13+B30+B38</f>
        <v>2929.2600000000007</v>
      </c>
      <c r="C40" s="31"/>
      <c r="D40" s="31"/>
      <c r="E40" s="31"/>
      <c r="F40" s="16"/>
    </row>
    <row r="41" spans="1:6" ht="9" customHeight="1" x14ac:dyDescent="0.2">
      <c r="A41" s="16"/>
      <c r="B41" s="18"/>
      <c r="C41" s="16"/>
      <c r="D41" s="16"/>
      <c r="E41" s="16"/>
      <c r="F41" s="16"/>
    </row>
    <row r="42" spans="1:6" ht="9" customHeight="1" x14ac:dyDescent="0.2">
      <c r="A42" s="17"/>
      <c r="B42" s="18"/>
      <c r="C42" s="16"/>
      <c r="D42" s="16"/>
      <c r="E42" s="16"/>
      <c r="F42" s="16"/>
    </row>
    <row r="43" spans="1:6" ht="9" customHeight="1" x14ac:dyDescent="0.2">
      <c r="A43" s="19"/>
      <c r="F43" s="16"/>
    </row>
    <row r="44" spans="1:6" ht="12.95" customHeight="1" x14ac:dyDescent="0.2">
      <c r="A44" s="19"/>
      <c r="B44" s="16"/>
      <c r="D44" s="16"/>
      <c r="F44" s="16"/>
    </row>
    <row r="45" spans="1:6" x14ac:dyDescent="0.2">
      <c r="A45" s="19"/>
      <c r="F45" s="16"/>
    </row>
    <row r="46" spans="1:6" x14ac:dyDescent="0.2">
      <c r="A46" s="19"/>
      <c r="B46" s="18"/>
      <c r="C46" s="16"/>
      <c r="D46" s="16"/>
      <c r="E46" s="16"/>
      <c r="F46" s="16"/>
    </row>
    <row r="47" spans="1:6" ht="12.95" customHeight="1" x14ac:dyDescent="0.2">
      <c r="A47" s="19"/>
      <c r="B47" s="16"/>
      <c r="D47" s="16"/>
      <c r="F47" s="16"/>
    </row>
    <row r="48" spans="1:6" x14ac:dyDescent="0.2">
      <c r="A48" s="19"/>
      <c r="F48" s="16"/>
    </row>
    <row r="49" spans="1:6" x14ac:dyDescent="0.2">
      <c r="A49" s="19"/>
      <c r="B49" s="19"/>
      <c r="C49" s="19"/>
      <c r="D49" s="19"/>
      <c r="F49" s="16"/>
    </row>
    <row r="50" spans="1:6" x14ac:dyDescent="0.2">
      <c r="A50" s="25"/>
      <c r="B50" s="16"/>
      <c r="C50" s="16"/>
      <c r="D50" s="16"/>
      <c r="E50" s="16"/>
      <c r="F50" s="16"/>
    </row>
    <row r="51" spans="1:6" hidden="1" x14ac:dyDescent="0.2">
      <c r="A51" s="25"/>
      <c r="B51" s="16"/>
      <c r="C51" s="16"/>
      <c r="D51" s="16"/>
      <c r="E51" s="16"/>
      <c r="F51" s="16"/>
    </row>
    <row r="52" spans="1:6" x14ac:dyDescent="0.2"/>
    <row r="53" spans="1:6" x14ac:dyDescent="0.2"/>
    <row r="54" spans="1:6" x14ac:dyDescent="0.2"/>
    <row r="55" spans="1:6" x14ac:dyDescent="0.2"/>
    <row r="56" spans="1:6" ht="12.75" hidden="1" customHeight="1" x14ac:dyDescent="0.2"/>
    <row r="57" spans="1:6" x14ac:dyDescent="0.2"/>
    <row r="58" spans="1:6" x14ac:dyDescent="0.2"/>
    <row r="59" spans="1:6" hidden="1" x14ac:dyDescent="0.2">
      <c r="A59" s="25"/>
      <c r="B59" s="16"/>
      <c r="C59" s="16"/>
      <c r="D59" s="16"/>
      <c r="E59" s="16"/>
      <c r="F59" s="16"/>
    </row>
    <row r="60" spans="1:6" hidden="1" x14ac:dyDescent="0.2">
      <c r="A60" s="25"/>
      <c r="B60" s="16"/>
      <c r="C60" s="16"/>
      <c r="D60" s="16"/>
      <c r="E60" s="16"/>
      <c r="F60" s="16"/>
    </row>
    <row r="61" spans="1:6" hidden="1" x14ac:dyDescent="0.2">
      <c r="A61" s="25"/>
      <c r="B61" s="16"/>
      <c r="C61" s="16"/>
      <c r="D61" s="16"/>
      <c r="E61" s="16"/>
      <c r="F61" s="16"/>
    </row>
    <row r="62" spans="1:6" hidden="1" x14ac:dyDescent="0.2">
      <c r="A62" s="25"/>
      <c r="B62" s="16"/>
      <c r="C62" s="16"/>
      <c r="D62" s="16"/>
      <c r="E62" s="16"/>
      <c r="F62" s="16"/>
    </row>
    <row r="63" spans="1:6" hidden="1" x14ac:dyDescent="0.2">
      <c r="A63" s="25"/>
      <c r="B63" s="16"/>
      <c r="C63" s="16"/>
      <c r="D63" s="16"/>
      <c r="E63" s="16"/>
      <c r="F63" s="16"/>
    </row>
    <row r="64" spans="1:6"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sheetData>
  <sheetProtection formatCells="0" formatRows="0" insertColumns="0" insertRows="0" deleteRows="0"/>
  <mergeCells count="15">
    <mergeCell ref="D38:E38"/>
    <mergeCell ref="B7:E7"/>
    <mergeCell ref="B5:E5"/>
    <mergeCell ref="A1:E1"/>
    <mergeCell ref="A15:E15"/>
    <mergeCell ref="A32:E32"/>
    <mergeCell ref="B2:E2"/>
    <mergeCell ref="B3:E3"/>
    <mergeCell ref="B4:E4"/>
    <mergeCell ref="A8:E8"/>
    <mergeCell ref="A9:E9"/>
    <mergeCell ref="B6:E6"/>
    <mergeCell ref="D13:E13"/>
    <mergeCell ref="D30:E30"/>
    <mergeCell ref="A10:E10"/>
  </mergeCells>
  <phoneticPr fontId="27" type="noConversion"/>
  <dataValidations count="2">
    <dataValidation allowBlank="1" showInputMessage="1" showErrorMessage="1" prompt="Insert additional rows as needed:_x000a_- 'right click' on a row number (left of screen)_x000a_- select 'Insert' (this will insert a row above it)" sqref="A33 A16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34:A37 A17:A29"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74"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 B34:B37 B17:B29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41"/>
  <sheetViews>
    <sheetView topLeftCell="A2" zoomScale="70" zoomScaleNormal="70" workbookViewId="0">
      <selection activeCell="B7" sqref="B7:E7"/>
    </sheetView>
  </sheetViews>
  <sheetFormatPr defaultColWidth="0" defaultRowHeight="12.75" zeroHeight="1" x14ac:dyDescent="0.2"/>
  <cols>
    <col min="1" max="1" width="35.85546875" customWidth="1"/>
    <col min="2" max="2" width="14.140625" customWidth="1"/>
    <col min="3" max="3" width="71.42578125" customWidth="1"/>
    <col min="4" max="4" width="50" customWidth="1"/>
    <col min="5" max="5" width="21.42578125" customWidth="1"/>
    <col min="6" max="6" width="39.140625" customWidth="1"/>
    <col min="7" max="10" width="9.140625" hidden="1" customWidth="1"/>
    <col min="11" max="13" width="0" hidden="1" customWidth="1"/>
  </cols>
  <sheetData>
    <row r="1" spans="1:6" ht="26.25" customHeight="1" x14ac:dyDescent="0.2">
      <c r="A1" s="101" t="s">
        <v>50</v>
      </c>
      <c r="B1" s="101"/>
      <c r="C1" s="101"/>
      <c r="D1" s="101"/>
      <c r="E1" s="101"/>
    </row>
    <row r="2" spans="1:6" ht="21" customHeight="1" x14ac:dyDescent="0.2">
      <c r="A2" s="3" t="s">
        <v>3</v>
      </c>
      <c r="B2" s="105" t="str">
        <f>'Summary and sign-off'!B2:F2</f>
        <v>Te Kawa Mataaho Public Service Commission</v>
      </c>
      <c r="C2" s="105"/>
      <c r="D2" s="105"/>
      <c r="E2" s="105"/>
    </row>
    <row r="3" spans="1:6" ht="21" customHeight="1" x14ac:dyDescent="0.2">
      <c r="A3" s="3" t="s">
        <v>51</v>
      </c>
      <c r="B3" s="105" t="str">
        <f>'Summary and sign-off'!B3:F3</f>
        <v>Gráinne Moss</v>
      </c>
      <c r="C3" s="105"/>
      <c r="D3" s="105"/>
      <c r="E3" s="105"/>
    </row>
    <row r="4" spans="1:6" ht="21" customHeight="1" x14ac:dyDescent="0.2">
      <c r="A4" s="3" t="s">
        <v>52</v>
      </c>
      <c r="B4" s="105">
        <f>'Summary and sign-off'!B4:F4</f>
        <v>44743</v>
      </c>
      <c r="C4" s="105"/>
      <c r="D4" s="105"/>
      <c r="E4" s="105"/>
    </row>
    <row r="5" spans="1:6" ht="21" customHeight="1" x14ac:dyDescent="0.2">
      <c r="A5" s="3" t="s">
        <v>53</v>
      </c>
      <c r="B5" s="105">
        <f>'Summary and sign-off'!B5:F5</f>
        <v>45107</v>
      </c>
      <c r="C5" s="105"/>
      <c r="D5" s="105"/>
      <c r="E5" s="105"/>
    </row>
    <row r="6" spans="1:6" ht="21" customHeight="1" x14ac:dyDescent="0.2">
      <c r="A6" s="3" t="s">
        <v>54</v>
      </c>
      <c r="B6" s="99" t="s">
        <v>22</v>
      </c>
      <c r="C6" s="99"/>
      <c r="D6" s="99"/>
      <c r="E6" s="99"/>
    </row>
    <row r="7" spans="1:6" ht="21" customHeight="1" x14ac:dyDescent="0.2">
      <c r="A7" s="3" t="s">
        <v>4</v>
      </c>
      <c r="B7" s="99" t="s">
        <v>24</v>
      </c>
      <c r="C7" s="99"/>
      <c r="D7" s="99"/>
      <c r="E7" s="99"/>
    </row>
    <row r="8" spans="1:6" ht="35.25" customHeight="1" x14ac:dyDescent="0.25">
      <c r="A8" s="115" t="s">
        <v>120</v>
      </c>
      <c r="B8" s="115"/>
      <c r="C8" s="116"/>
      <c r="D8" s="116"/>
      <c r="E8" s="116"/>
      <c r="F8" s="26"/>
    </row>
    <row r="9" spans="1:6" ht="35.25" customHeight="1" x14ac:dyDescent="0.25">
      <c r="A9" s="113" t="s">
        <v>65</v>
      </c>
      <c r="B9" s="114"/>
      <c r="C9" s="114"/>
      <c r="D9" s="114"/>
      <c r="E9" s="114"/>
      <c r="F9" s="26"/>
    </row>
    <row r="10" spans="1:6" ht="27" customHeight="1" x14ac:dyDescent="0.2">
      <c r="A10" s="23" t="s">
        <v>121</v>
      </c>
      <c r="B10" s="23" t="s">
        <v>8</v>
      </c>
      <c r="C10" s="23" t="s">
        <v>122</v>
      </c>
      <c r="D10" s="23" t="s">
        <v>114</v>
      </c>
      <c r="E10" s="23" t="s">
        <v>58</v>
      </c>
      <c r="F10" s="19"/>
    </row>
    <row r="11" spans="1:6" s="2" customFormat="1" ht="26.45" customHeight="1" x14ac:dyDescent="0.2">
      <c r="A11" s="84" t="s">
        <v>123</v>
      </c>
      <c r="B11" s="81">
        <v>0</v>
      </c>
      <c r="C11" s="84"/>
      <c r="D11" s="84"/>
      <c r="E11" s="85"/>
    </row>
    <row r="12" spans="1:6" ht="21.95" customHeight="1" x14ac:dyDescent="0.2">
      <c r="A12" s="38" t="s">
        <v>66</v>
      </c>
      <c r="B12" s="46">
        <f>SUM(B11:B11)</f>
        <v>0</v>
      </c>
      <c r="C12" s="51"/>
      <c r="D12" s="104"/>
      <c r="E12" s="104"/>
      <c r="F12" s="2"/>
    </row>
    <row r="13" spans="1:6" ht="21.95" customHeight="1" x14ac:dyDescent="0.2">
      <c r="A13" s="17"/>
      <c r="B13" s="16"/>
      <c r="C13" s="16"/>
      <c r="D13" s="16"/>
      <c r="E13" s="16"/>
    </row>
    <row r="14" spans="1:6" x14ac:dyDescent="0.2">
      <c r="A14" s="17"/>
      <c r="B14" s="18"/>
      <c r="C14" s="16"/>
      <c r="D14" s="16"/>
      <c r="E14" s="16"/>
    </row>
    <row r="15" spans="1:6" ht="12.75" customHeight="1" x14ac:dyDescent="0.2">
      <c r="A15" s="19"/>
      <c r="B15" s="19"/>
      <c r="C15" s="19"/>
      <c r="D15" s="19"/>
      <c r="E15" s="19"/>
    </row>
    <row r="16" spans="1:6" x14ac:dyDescent="0.2">
      <c r="A16" s="19"/>
      <c r="B16" s="19"/>
      <c r="C16" s="27"/>
      <c r="D16" s="27"/>
      <c r="E16" s="27"/>
    </row>
    <row r="17" spans="1:6" x14ac:dyDescent="0.2">
      <c r="A17" s="19"/>
      <c r="B17" s="18"/>
      <c r="C17" s="16"/>
      <c r="D17" s="16"/>
      <c r="E17" s="16"/>
      <c r="F17" s="16"/>
    </row>
    <row r="18" spans="1:6" x14ac:dyDescent="0.2">
      <c r="A18" s="19"/>
      <c r="B18" s="19"/>
      <c r="C18" s="27"/>
      <c r="D18" s="27"/>
      <c r="E18" s="27"/>
    </row>
    <row r="19" spans="1:6" ht="12.75" customHeight="1" x14ac:dyDescent="0.2">
      <c r="A19" s="19"/>
      <c r="B19" s="19"/>
      <c r="C19" s="21"/>
      <c r="D19" s="21"/>
      <c r="E19" s="21"/>
    </row>
    <row r="20" spans="1:6" x14ac:dyDescent="0.2">
      <c r="A20" s="16"/>
      <c r="B20" s="16"/>
      <c r="C20" s="16"/>
      <c r="D20" s="16"/>
      <c r="E20" s="16"/>
    </row>
    <row r="21" spans="1:6" x14ac:dyDescent="0.2"/>
    <row r="22" spans="1:6" x14ac:dyDescent="0.2"/>
    <row r="23" spans="1:6" x14ac:dyDescent="0.2"/>
    <row r="24" spans="1:6" x14ac:dyDescent="0.2"/>
    <row r="25" spans="1:6" x14ac:dyDescent="0.2"/>
    <row r="26" spans="1:6" x14ac:dyDescent="0.2"/>
    <row r="27" spans="1:6" x14ac:dyDescent="0.2"/>
    <row r="28" spans="1:6" x14ac:dyDescent="0.2"/>
    <row r="29" spans="1:6" x14ac:dyDescent="0.2"/>
    <row r="30" spans="1:6" x14ac:dyDescent="0.2"/>
    <row r="31" spans="1:6" x14ac:dyDescent="0.2"/>
    <row r="32" spans="1:6" x14ac:dyDescent="0.2"/>
    <row r="33" x14ac:dyDescent="0.2"/>
    <row r="34" x14ac:dyDescent="0.2"/>
    <row r="35" x14ac:dyDescent="0.2"/>
    <row r="36" x14ac:dyDescent="0.2"/>
    <row r="37" x14ac:dyDescent="0.2"/>
    <row r="38" x14ac:dyDescent="0.2"/>
    <row r="39" x14ac:dyDescent="0.2"/>
    <row r="40" x14ac:dyDescent="0.2"/>
    <row r="41" x14ac:dyDescent="0.2"/>
  </sheetData>
  <sheetProtection formatCells="0" insertRows="0" deleteRows="0"/>
  <mergeCells count="10">
    <mergeCell ref="D12:E12"/>
    <mergeCell ref="B6:E6"/>
    <mergeCell ref="B5:E5"/>
    <mergeCell ref="A1:E1"/>
    <mergeCell ref="A9:E9"/>
    <mergeCell ref="B2:E2"/>
    <mergeCell ref="B3:E3"/>
    <mergeCell ref="B4:E4"/>
    <mergeCell ref="A8:E8"/>
    <mergeCell ref="B7:E7"/>
  </mergeCells>
  <dataValidations count="1">
    <dataValidation allowBlank="1" showInputMessage="1" showErrorMessage="1" prompt="Insert additional rows as needed:_x000a_- 'right click' on a row number (left of screen)_x000a_- select 'Insert' (this will insert a row above it)" sqref="A10" xr:uid="{00000000-0002-0000-0300-00000100000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4"/>
  <sheetViews>
    <sheetView zoomScale="70" zoomScaleNormal="70" workbookViewId="0">
      <selection activeCell="B7" sqref="B7:F7"/>
    </sheetView>
  </sheetViews>
  <sheetFormatPr defaultColWidth="0" defaultRowHeight="12.75" zeroHeight="1" x14ac:dyDescent="0.2"/>
  <cols>
    <col min="1" max="1" width="28" customWidth="1"/>
    <col min="2" max="2" width="46.85546875" customWidth="1"/>
    <col min="3" max="3" width="13.5703125" customWidth="1"/>
    <col min="4" max="4" width="38.85546875" customWidth="1"/>
    <col min="5" max="6" width="35.85546875" customWidth="1"/>
    <col min="7" max="7" width="38" customWidth="1"/>
    <col min="8" max="10" width="9.140625" hidden="1" customWidth="1"/>
    <col min="11" max="15" width="0" hidden="1" customWidth="1"/>
  </cols>
  <sheetData>
    <row r="1" spans="1:6" ht="26.25" customHeight="1" x14ac:dyDescent="0.2">
      <c r="A1" s="101" t="s">
        <v>70</v>
      </c>
      <c r="B1" s="101"/>
      <c r="C1" s="101"/>
      <c r="D1" s="101"/>
      <c r="E1" s="101"/>
      <c r="F1" s="101"/>
    </row>
    <row r="2" spans="1:6" ht="21" customHeight="1" x14ac:dyDescent="0.2">
      <c r="A2" s="3" t="s">
        <v>3</v>
      </c>
      <c r="B2" s="105" t="str">
        <f>'Summary and sign-off'!B2:F2</f>
        <v>Te Kawa Mataaho Public Service Commission</v>
      </c>
      <c r="C2" s="105"/>
      <c r="D2" s="105"/>
      <c r="E2" s="105"/>
      <c r="F2" s="105"/>
    </row>
    <row r="3" spans="1:6" ht="21" customHeight="1" x14ac:dyDescent="0.2">
      <c r="A3" s="3" t="s">
        <v>51</v>
      </c>
      <c r="B3" s="105" t="str">
        <f>'Summary and sign-off'!B3:F3</f>
        <v>Gráinne Moss</v>
      </c>
      <c r="C3" s="105"/>
      <c r="D3" s="105"/>
      <c r="E3" s="105"/>
      <c r="F3" s="105"/>
    </row>
    <row r="4" spans="1:6" ht="21" customHeight="1" x14ac:dyDescent="0.2">
      <c r="A4" s="3" t="s">
        <v>52</v>
      </c>
      <c r="B4" s="105">
        <f>'Summary and sign-off'!B4:F4</f>
        <v>44743</v>
      </c>
      <c r="C4" s="105"/>
      <c r="D4" s="105"/>
      <c r="E4" s="105"/>
      <c r="F4" s="105"/>
    </row>
    <row r="5" spans="1:6" ht="21" customHeight="1" x14ac:dyDescent="0.2">
      <c r="A5" s="3" t="s">
        <v>53</v>
      </c>
      <c r="B5" s="105">
        <f>'Summary and sign-off'!B5:F5</f>
        <v>45107</v>
      </c>
      <c r="C5" s="105"/>
      <c r="D5" s="105"/>
      <c r="E5" s="105"/>
      <c r="F5" s="105"/>
    </row>
    <row r="6" spans="1:6" ht="21" customHeight="1" x14ac:dyDescent="0.2">
      <c r="A6" s="3" t="s">
        <v>71</v>
      </c>
      <c r="B6" s="99" t="s">
        <v>22</v>
      </c>
      <c r="C6" s="99"/>
      <c r="D6" s="99"/>
      <c r="E6" s="99"/>
      <c r="F6" s="99"/>
    </row>
    <row r="7" spans="1:6" ht="21" customHeight="1" x14ac:dyDescent="0.2">
      <c r="A7" s="3" t="s">
        <v>4</v>
      </c>
      <c r="B7" s="99" t="s">
        <v>24</v>
      </c>
      <c r="C7" s="99"/>
      <c r="D7" s="99"/>
      <c r="E7" s="99"/>
      <c r="F7" s="99"/>
    </row>
    <row r="8" spans="1:6" ht="36" customHeight="1" x14ac:dyDescent="0.2">
      <c r="A8" s="108" t="s">
        <v>72</v>
      </c>
      <c r="B8" s="108"/>
      <c r="C8" s="108"/>
      <c r="D8" s="108"/>
      <c r="E8" s="108"/>
      <c r="F8" s="108"/>
    </row>
    <row r="9" spans="1:6" ht="36" customHeight="1" x14ac:dyDescent="0.2">
      <c r="A9" s="117" t="s">
        <v>73</v>
      </c>
      <c r="B9" s="118"/>
      <c r="C9" s="118"/>
      <c r="D9" s="118"/>
      <c r="E9" s="118"/>
      <c r="F9" s="118"/>
    </row>
    <row r="10" spans="1:6" ht="39" customHeight="1" x14ac:dyDescent="0.2">
      <c r="A10" s="23" t="s">
        <v>116</v>
      </c>
      <c r="B10" s="75" t="s">
        <v>124</v>
      </c>
      <c r="C10" s="75" t="s">
        <v>125</v>
      </c>
      <c r="D10" s="75" t="s">
        <v>126</v>
      </c>
      <c r="E10" s="75" t="s">
        <v>127</v>
      </c>
      <c r="F10" s="75" t="s">
        <v>128</v>
      </c>
    </row>
    <row r="11" spans="1:6" s="2" customFormat="1" ht="26.45" customHeight="1" x14ac:dyDescent="0.2">
      <c r="A11" s="92">
        <v>44771</v>
      </c>
      <c r="B11" s="86" t="s">
        <v>79</v>
      </c>
      <c r="C11" s="87" t="s">
        <v>38</v>
      </c>
      <c r="D11" s="86" t="s">
        <v>80</v>
      </c>
      <c r="E11" s="93" t="s">
        <v>36</v>
      </c>
      <c r="F11" s="88" t="s">
        <v>81</v>
      </c>
    </row>
    <row r="12" spans="1:6" s="2" customFormat="1" ht="52.7" customHeight="1" x14ac:dyDescent="0.2">
      <c r="A12" s="92">
        <v>44833</v>
      </c>
      <c r="B12" s="86" t="s">
        <v>94</v>
      </c>
      <c r="C12" s="87" t="s">
        <v>38</v>
      </c>
      <c r="D12" s="86" t="s">
        <v>95</v>
      </c>
      <c r="E12" s="93" t="s">
        <v>36</v>
      </c>
      <c r="F12" s="88" t="s">
        <v>81</v>
      </c>
    </row>
    <row r="13" spans="1:6" s="2" customFormat="1" ht="26.45" customHeight="1" x14ac:dyDescent="0.2">
      <c r="A13" s="92">
        <v>44889</v>
      </c>
      <c r="B13" s="86" t="s">
        <v>98</v>
      </c>
      <c r="C13" s="87" t="s">
        <v>38</v>
      </c>
      <c r="D13" s="86" t="s">
        <v>99</v>
      </c>
      <c r="E13" s="93" t="s">
        <v>36</v>
      </c>
      <c r="F13" s="88" t="s">
        <v>81</v>
      </c>
    </row>
    <row r="14" spans="1:6" s="2" customFormat="1" ht="26.45" customHeight="1" x14ac:dyDescent="0.2">
      <c r="A14" s="92">
        <v>44894</v>
      </c>
      <c r="B14" s="86" t="s">
        <v>96</v>
      </c>
      <c r="C14" s="87" t="s">
        <v>38</v>
      </c>
      <c r="D14" s="86" t="s">
        <v>97</v>
      </c>
      <c r="E14" s="93" t="s">
        <v>36</v>
      </c>
      <c r="F14" s="88" t="s">
        <v>81</v>
      </c>
    </row>
    <row r="15" spans="1:6" s="2" customFormat="1" ht="26.45" customHeight="1" x14ac:dyDescent="0.2">
      <c r="A15" s="92">
        <v>44972</v>
      </c>
      <c r="B15" s="86" t="s">
        <v>100</v>
      </c>
      <c r="C15" s="87" t="s">
        <v>38</v>
      </c>
      <c r="D15" s="86" t="s">
        <v>101</v>
      </c>
      <c r="E15" s="93" t="s">
        <v>36</v>
      </c>
      <c r="F15" s="88" t="s">
        <v>81</v>
      </c>
    </row>
    <row r="16" spans="1:6" s="2" customFormat="1" ht="26.45" customHeight="1" x14ac:dyDescent="0.2">
      <c r="A16" s="92">
        <v>44986</v>
      </c>
      <c r="B16" s="86" t="s">
        <v>102</v>
      </c>
      <c r="C16" s="87" t="s">
        <v>38</v>
      </c>
      <c r="D16" s="86" t="s">
        <v>103</v>
      </c>
      <c r="E16" s="93" t="s">
        <v>36</v>
      </c>
      <c r="F16" s="88" t="s">
        <v>81</v>
      </c>
    </row>
    <row r="17" spans="1:7" ht="34.5" customHeight="1" x14ac:dyDescent="0.2">
      <c r="A17" s="76" t="s">
        <v>74</v>
      </c>
      <c r="B17" s="77" t="s">
        <v>75</v>
      </c>
      <c r="C17" s="78">
        <f>C18+C19</f>
        <v>6</v>
      </c>
      <c r="D17" s="79"/>
      <c r="E17" s="111"/>
      <c r="F17" s="111"/>
      <c r="G17" s="2"/>
    </row>
    <row r="18" spans="1:7" ht="25.5" customHeight="1" x14ac:dyDescent="0.25">
      <c r="A18" s="39"/>
      <c r="B18" s="40" t="s">
        <v>37</v>
      </c>
      <c r="C18" s="41">
        <f>COUNTIF(C11:C16,'Summary and sign-off'!A45)</f>
        <v>0</v>
      </c>
      <c r="D18" s="13"/>
      <c r="E18" s="14"/>
      <c r="F18" s="15"/>
    </row>
    <row r="19" spans="1:7" ht="25.5" customHeight="1" x14ac:dyDescent="0.25">
      <c r="A19" s="39"/>
      <c r="B19" s="40" t="s">
        <v>38</v>
      </c>
      <c r="C19" s="41">
        <f>COUNTIF(C11:C16,'Summary and sign-off'!A46)</f>
        <v>6</v>
      </c>
      <c r="D19" s="13"/>
      <c r="E19" s="14"/>
      <c r="F19" s="15"/>
    </row>
    <row r="20" spans="1:7" x14ac:dyDescent="0.2">
      <c r="A20" s="16"/>
      <c r="B20" s="17"/>
      <c r="C20" s="16"/>
      <c r="D20" s="18"/>
      <c r="E20" s="18"/>
      <c r="F20" s="16"/>
    </row>
    <row r="21" spans="1:7" x14ac:dyDescent="0.2">
      <c r="A21" s="17"/>
      <c r="B21" s="17"/>
      <c r="C21" s="17"/>
      <c r="D21" s="17"/>
      <c r="E21" s="17"/>
      <c r="F21" s="17"/>
    </row>
    <row r="22" spans="1:7" ht="12.6" customHeight="1" x14ac:dyDescent="0.2">
      <c r="A22" s="19"/>
      <c r="B22" s="16"/>
      <c r="C22" s="16"/>
      <c r="D22" s="16"/>
      <c r="E22" s="16"/>
    </row>
    <row r="23" spans="1:7" x14ac:dyDescent="0.2">
      <c r="A23" s="19"/>
      <c r="B23" s="18"/>
      <c r="C23" s="16"/>
      <c r="D23" s="16"/>
      <c r="E23" s="16"/>
      <c r="F23" s="16"/>
    </row>
    <row r="24" spans="1:7" x14ac:dyDescent="0.2">
      <c r="A24" s="19"/>
      <c r="B24" s="20"/>
      <c r="C24" s="20"/>
      <c r="D24" s="20"/>
      <c r="E24" s="20"/>
      <c r="F24" s="20"/>
    </row>
    <row r="25" spans="1:7" ht="12.75" customHeight="1" x14ac:dyDescent="0.2">
      <c r="A25" s="19"/>
      <c r="B25" s="16"/>
      <c r="C25" s="16"/>
      <c r="D25" s="16"/>
      <c r="E25" s="16"/>
      <c r="F25" s="16"/>
    </row>
    <row r="26" spans="1:7" ht="12.95" customHeight="1" x14ac:dyDescent="0.2">
      <c r="A26" s="19"/>
      <c r="B26" s="16"/>
      <c r="C26" s="16"/>
      <c r="D26" s="16"/>
      <c r="E26" s="16"/>
      <c r="F26" s="16"/>
    </row>
    <row r="27" spans="1:7" x14ac:dyDescent="0.2">
      <c r="A27" s="19"/>
      <c r="C27" s="16"/>
      <c r="D27" s="16"/>
      <c r="E27" s="16"/>
      <c r="F27" s="16"/>
    </row>
    <row r="28" spans="1:7" ht="12.75" customHeight="1" x14ac:dyDescent="0.2">
      <c r="A28" s="19"/>
      <c r="B28" s="19"/>
      <c r="C28" s="21"/>
      <c r="D28" s="21"/>
      <c r="E28" s="21"/>
      <c r="F28" s="21"/>
    </row>
    <row r="29" spans="1:7" ht="12.75" customHeight="1" x14ac:dyDescent="0.2">
      <c r="A29" s="19"/>
      <c r="B29" s="19"/>
      <c r="C29" s="21"/>
      <c r="D29" s="21"/>
      <c r="E29" s="21"/>
      <c r="F29" s="21"/>
    </row>
    <row r="30" spans="1:7" ht="12.75" hidden="1" customHeight="1" x14ac:dyDescent="0.2">
      <c r="A30" s="19"/>
      <c r="B30" s="19"/>
      <c r="C30" s="21"/>
      <c r="D30" s="21"/>
      <c r="E30" s="21"/>
      <c r="F30" s="21"/>
    </row>
    <row r="31" spans="1:7" x14ac:dyDescent="0.2"/>
    <row r="32" spans="1:7" x14ac:dyDescent="0.2"/>
    <row r="33" spans="1:6" hidden="1" x14ac:dyDescent="0.2">
      <c r="A33" s="17"/>
      <c r="B33" s="17"/>
      <c r="C33" s="17"/>
      <c r="D33" s="17"/>
      <c r="E33" s="17"/>
      <c r="F33" s="17"/>
    </row>
    <row r="34" spans="1:6" hidden="1" x14ac:dyDescent="0.2">
      <c r="A34" s="17"/>
      <c r="B34" s="17"/>
      <c r="C34" s="17"/>
      <c r="D34" s="17"/>
      <c r="E34" s="17"/>
      <c r="F34" s="17"/>
    </row>
    <row r="35" spans="1:6" hidden="1" x14ac:dyDescent="0.2">
      <c r="A35" s="17"/>
      <c r="B35" s="17"/>
      <c r="C35" s="17"/>
      <c r="D35" s="17"/>
      <c r="E35" s="17"/>
      <c r="F35" s="17"/>
    </row>
    <row r="36" spans="1:6" hidden="1" x14ac:dyDescent="0.2">
      <c r="A36" s="17"/>
      <c r="B36" s="17"/>
      <c r="C36" s="17"/>
      <c r="D36" s="17"/>
      <c r="E36" s="17"/>
      <c r="F36" s="17"/>
    </row>
    <row r="37" spans="1:6" hidden="1" x14ac:dyDescent="0.2">
      <c r="A37" s="17"/>
      <c r="B37" s="17"/>
      <c r="C37" s="17"/>
      <c r="D37" s="17"/>
      <c r="E37" s="17"/>
      <c r="F37" s="17"/>
    </row>
    <row r="38" spans="1:6" x14ac:dyDescent="0.2"/>
    <row r="39" spans="1:6" x14ac:dyDescent="0.2"/>
    <row r="40" spans="1:6" x14ac:dyDescent="0.2"/>
    <row r="41" spans="1:6" x14ac:dyDescent="0.2"/>
    <row r="42" spans="1:6" x14ac:dyDescent="0.2"/>
    <row r="43" spans="1:6" x14ac:dyDescent="0.2"/>
    <row r="44" spans="1:6" x14ac:dyDescent="0.2"/>
  </sheetData>
  <sheetProtection formatCells="0" insertRows="0" deleteRows="0"/>
  <dataConsolidate/>
  <mergeCells count="10">
    <mergeCell ref="E17:F17"/>
    <mergeCell ref="A8:F8"/>
    <mergeCell ref="A1:F1"/>
    <mergeCell ref="A9:F9"/>
    <mergeCell ref="B2:F2"/>
    <mergeCell ref="B3:F3"/>
    <mergeCell ref="B4:F4"/>
    <mergeCell ref="B7:F7"/>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 A12:A13 A14 A13 A15 A16"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C11:C16</xm:sqref>
        </x14:dataValidation>
        <x14:dataValidation type="list" errorStyle="information" operator="greaterThan" allowBlank="1" showInputMessage="1" prompt="Provide specific $ value if possible" xr:uid="{00000000-0002-0000-0500-000003000000}">
          <x14:formula1>
            <xm:f>'Summary and sign-off'!$A$39:$A$44</xm:f>
          </x14:formula1>
          <xm:sqref>E11:E16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1"/>
  <sheetViews>
    <sheetView zoomScale="70" zoomScaleNormal="70" workbookViewId="0">
      <selection activeCell="B7" sqref="B7:E7"/>
    </sheetView>
  </sheetViews>
  <sheetFormatPr defaultColWidth="0" defaultRowHeight="12.75" zeroHeight="1" x14ac:dyDescent="0.2"/>
  <cols>
    <col min="1" max="1" width="35.85546875" customWidth="1"/>
    <col min="2" max="2" width="14.140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01" t="s">
        <v>50</v>
      </c>
      <c r="B1" s="101"/>
      <c r="C1" s="101"/>
      <c r="D1" s="101"/>
      <c r="E1" s="101"/>
    </row>
    <row r="2" spans="1:6" ht="21" customHeight="1" x14ac:dyDescent="0.2">
      <c r="A2" s="3" t="s">
        <v>3</v>
      </c>
      <c r="B2" s="105" t="str">
        <f>'Summary and sign-off'!B2:F2</f>
        <v>Te Kawa Mataaho Public Service Commission</v>
      </c>
      <c r="C2" s="105"/>
      <c r="D2" s="105"/>
      <c r="E2" s="105"/>
    </row>
    <row r="3" spans="1:6" ht="21" customHeight="1" x14ac:dyDescent="0.2">
      <c r="A3" s="3" t="s">
        <v>51</v>
      </c>
      <c r="B3" s="105" t="str">
        <f>'Summary and sign-off'!B3:F3</f>
        <v>Gráinne Moss</v>
      </c>
      <c r="C3" s="105"/>
      <c r="D3" s="105"/>
      <c r="E3" s="105"/>
    </row>
    <row r="4" spans="1:6" ht="21" customHeight="1" x14ac:dyDescent="0.2">
      <c r="A4" s="3" t="s">
        <v>52</v>
      </c>
      <c r="B4" s="105">
        <f>'Summary and sign-off'!B4:F4</f>
        <v>44743</v>
      </c>
      <c r="C4" s="105"/>
      <c r="D4" s="105"/>
      <c r="E4" s="105"/>
    </row>
    <row r="5" spans="1:6" ht="21" customHeight="1" x14ac:dyDescent="0.2">
      <c r="A5" s="3" t="s">
        <v>53</v>
      </c>
      <c r="B5" s="105">
        <f>'Summary and sign-off'!B5:F5</f>
        <v>45107</v>
      </c>
      <c r="C5" s="105"/>
      <c r="D5" s="105"/>
      <c r="E5" s="105"/>
    </row>
    <row r="6" spans="1:6" ht="21" customHeight="1" x14ac:dyDescent="0.2">
      <c r="A6" s="3" t="s">
        <v>54</v>
      </c>
      <c r="B6" s="99" t="s">
        <v>21</v>
      </c>
      <c r="C6" s="99"/>
      <c r="D6" s="99"/>
      <c r="E6" s="99"/>
      <c r="F6" s="22"/>
    </row>
    <row r="7" spans="1:6" ht="21" customHeight="1" x14ac:dyDescent="0.2">
      <c r="A7" s="3" t="s">
        <v>4</v>
      </c>
      <c r="B7" s="99" t="s">
        <v>24</v>
      </c>
      <c r="C7" s="99"/>
      <c r="D7" s="99"/>
      <c r="E7" s="99"/>
      <c r="F7" s="22"/>
    </row>
    <row r="8" spans="1:6" ht="35.25" customHeight="1" x14ac:dyDescent="0.2">
      <c r="A8" s="108" t="s">
        <v>67</v>
      </c>
      <c r="B8" s="108"/>
      <c r="C8" s="116"/>
      <c r="D8" s="116"/>
      <c r="E8" s="116"/>
    </row>
    <row r="9" spans="1:6" ht="35.25" customHeight="1" x14ac:dyDescent="0.2">
      <c r="A9" s="117" t="s">
        <v>68</v>
      </c>
      <c r="B9" s="118"/>
      <c r="C9" s="118"/>
      <c r="D9" s="118"/>
      <c r="E9" s="118"/>
    </row>
    <row r="10" spans="1:6" ht="27" customHeight="1" x14ac:dyDescent="0.2">
      <c r="A10" s="23" t="s">
        <v>116</v>
      </c>
      <c r="B10" s="23" t="s">
        <v>8</v>
      </c>
      <c r="C10" s="23" t="s">
        <v>129</v>
      </c>
      <c r="D10" s="23" t="s">
        <v>114</v>
      </c>
      <c r="E10" s="23" t="s">
        <v>58</v>
      </c>
      <c r="F10" s="19"/>
    </row>
    <row r="11" spans="1:6" s="2" customFormat="1" ht="26.45" customHeight="1" x14ac:dyDescent="0.2">
      <c r="A11" s="80" t="s">
        <v>139</v>
      </c>
      <c r="B11" s="81">
        <v>329.69</v>
      </c>
      <c r="C11" s="84" t="s">
        <v>93</v>
      </c>
      <c r="D11" s="84" t="s">
        <v>138</v>
      </c>
      <c r="E11" s="85" t="s">
        <v>90</v>
      </c>
    </row>
    <row r="12" spans="1:6" s="2" customFormat="1" ht="26.45" customHeight="1" x14ac:dyDescent="0.2">
      <c r="A12" s="95">
        <v>45104</v>
      </c>
      <c r="B12" s="81">
        <v>403.48</v>
      </c>
      <c r="C12" s="94" t="s">
        <v>135</v>
      </c>
      <c r="D12" s="84" t="s">
        <v>136</v>
      </c>
      <c r="E12" s="85" t="s">
        <v>90</v>
      </c>
    </row>
    <row r="13" spans="1:6" ht="34.5" customHeight="1" x14ac:dyDescent="0.2">
      <c r="A13" s="38" t="s">
        <v>69</v>
      </c>
      <c r="B13" s="46">
        <f>SUM(B11:B12)</f>
        <v>733.17000000000007</v>
      </c>
      <c r="C13" s="51"/>
      <c r="D13" s="111"/>
      <c r="E13" s="111"/>
    </row>
    <row r="14" spans="1:6" ht="14.1" customHeight="1" x14ac:dyDescent="0.2">
      <c r="B14" s="16"/>
      <c r="C14" s="16"/>
      <c r="D14" s="16"/>
      <c r="E14" s="16"/>
    </row>
    <row r="15" spans="1:6" x14ac:dyDescent="0.2">
      <c r="A15" s="17"/>
      <c r="B15" s="16"/>
      <c r="C15" s="16"/>
      <c r="D15" s="16"/>
      <c r="E15" s="16"/>
    </row>
    <row r="16" spans="1:6" ht="12.6" customHeight="1" x14ac:dyDescent="0.2">
      <c r="A16" s="19"/>
      <c r="B16" s="16"/>
      <c r="C16" s="16"/>
      <c r="D16" s="16"/>
      <c r="E16" s="16"/>
    </row>
    <row r="17" spans="1:6" x14ac:dyDescent="0.2">
      <c r="A17" s="19"/>
      <c r="B17" s="18"/>
      <c r="C17" s="16"/>
      <c r="D17" s="16"/>
      <c r="E17" s="16"/>
      <c r="F17" s="16"/>
    </row>
    <row r="18" spans="1:6" x14ac:dyDescent="0.2">
      <c r="A18" s="19"/>
      <c r="C18" s="16"/>
      <c r="D18" s="16"/>
      <c r="E18" s="16"/>
      <c r="F18" s="16"/>
    </row>
    <row r="19" spans="1:6" ht="12.75" customHeight="1" x14ac:dyDescent="0.2">
      <c r="A19" s="19"/>
      <c r="B19" s="24"/>
      <c r="C19" s="21"/>
      <c r="D19" s="21"/>
      <c r="E19" s="21"/>
      <c r="F19" s="21"/>
    </row>
    <row r="20" spans="1:6" x14ac:dyDescent="0.2">
      <c r="B20" s="25"/>
      <c r="C20" s="16"/>
      <c r="D20" s="16"/>
      <c r="E20" s="16"/>
    </row>
    <row r="21" spans="1:6" hidden="1" x14ac:dyDescent="0.2">
      <c r="A21" s="16"/>
      <c r="B21" s="16"/>
      <c r="C21" s="16"/>
      <c r="D21" s="16"/>
    </row>
    <row r="22" spans="1:6" ht="12.75" hidden="1" customHeight="1" x14ac:dyDescent="0.2"/>
    <row r="23" spans="1:6" hidden="1" x14ac:dyDescent="0.2">
      <c r="A23" s="16"/>
      <c r="B23" s="16"/>
      <c r="C23" s="16"/>
      <c r="D23" s="16"/>
      <c r="E23" s="16"/>
    </row>
    <row r="24" spans="1:6" hidden="1" x14ac:dyDescent="0.2">
      <c r="A24" s="16"/>
      <c r="B24" s="16"/>
      <c r="C24" s="16"/>
      <c r="D24" s="16"/>
      <c r="E24" s="16"/>
    </row>
    <row r="25" spans="1:6" hidden="1" x14ac:dyDescent="0.2">
      <c r="A25" s="16"/>
      <c r="B25" s="16"/>
      <c r="C25" s="16"/>
      <c r="D25" s="16"/>
      <c r="E25" s="16"/>
    </row>
    <row r="26" spans="1:6" hidden="1" x14ac:dyDescent="0.2">
      <c r="A26" s="16"/>
      <c r="B26" s="16"/>
      <c r="C26" s="16"/>
      <c r="D26" s="16"/>
      <c r="E26" s="16"/>
    </row>
    <row r="27" spans="1:6" hidden="1" x14ac:dyDescent="0.2">
      <c r="A27" s="16"/>
      <c r="B27" s="16"/>
      <c r="C27" s="16"/>
      <c r="D27" s="16"/>
      <c r="E27" s="16"/>
    </row>
    <row r="28" spans="1:6" x14ac:dyDescent="0.2"/>
    <row r="29" spans="1:6" x14ac:dyDescent="0.2"/>
    <row r="30" spans="1:6" x14ac:dyDescent="0.2"/>
    <row r="31" spans="1:6" x14ac:dyDescent="0.2"/>
    <row r="32" spans="1:6" x14ac:dyDescent="0.2"/>
    <row r="33" x14ac:dyDescent="0.2"/>
    <row r="34" x14ac:dyDescent="0.2"/>
    <row r="35" x14ac:dyDescent="0.2"/>
    <row r="36" x14ac:dyDescent="0.2"/>
    <row r="37" x14ac:dyDescent="0.2"/>
    <row r="38" x14ac:dyDescent="0.2"/>
    <row r="39" x14ac:dyDescent="0.2"/>
    <row r="40" x14ac:dyDescent="0.2"/>
    <row r="41" x14ac:dyDescent="0.2"/>
  </sheetData>
  <sheetProtection formatCells="0" insertRows="0" deleteRows="0"/>
  <mergeCells count="10">
    <mergeCell ref="D13:E13"/>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AAEEDD9F4C96C040AEF8BCB67CFD3650" ma:contentTypeVersion="539" ma:contentTypeDescription="" ma:contentTypeScope="" ma:versionID="9755ce1c468a01c3a5e036289190d89f">
  <xsd:schema xmlns:xsd="http://www.w3.org/2001/XMLSchema" xmlns:xs="http://www.w3.org/2001/XMLSchema" xmlns:p="http://schemas.microsoft.com/office/2006/metadata/properties" xmlns:ns2="12165527-d881-4234-97f9-ee139a3f0c31" targetNamespace="http://schemas.microsoft.com/office/2006/metadata/properties" ma:root="true" ma:fieldsID="f49fd711ede1070d43bc0726c27807e5"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TKMNZ-2142765438-167125</_dlc_DocId>
    <_dlc_DocIdUrl xmlns="12165527-d881-4234-97f9-ee139a3f0c31">
      <Url>https://sscnz.sharepoint.com/sites/sscdms/67272/_layouts/15/DocIdRedir.aspx?ID=TKMNZ-2142765438-167125</Url>
      <Description>TKMNZ-2142765438-167125</Description>
    </_dlc_DocIdUrl>
  </documentManagement>
</p:properti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03490343-ABFD-4EA7-BB71-69512B2D66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79D7F4-D0D7-4BCB-BBEA-E7C37A64913E}">
  <ds:schemaRefs>
    <ds:schemaRef ds:uri="12165527-d881-4234-97f9-ee139a3f0c31"/>
    <ds:schemaRef ds:uri="http://schemas.openxmlformats.org/package/2006/metadata/core-properties"/>
    <ds:schemaRef ds:uri="http://www.w3.org/XML/1998/namespace"/>
    <ds:schemaRef ds:uri="http://schemas.microsoft.com/office/infopath/2007/PartnerControls"/>
    <ds:schemaRef ds:uri="http://schemas.microsoft.com/office/2006/metadata/properties"/>
    <ds:schemaRef ds:uri="http://schemas.microsoft.com/office/2006/documentManagement/types"/>
    <ds:schemaRef ds:uri="http://purl.org/dc/dcmityp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Gifts and benefits</vt:lpstr>
      <vt:lpstr>All other expenses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Toni Vincent</cp:lastModifiedBy>
  <cp:revision/>
  <dcterms:created xsi:type="dcterms:W3CDTF">2010-10-17T20:59:02Z</dcterms:created>
  <dcterms:modified xsi:type="dcterms:W3CDTF">2023-07-28T00:24:00Z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0x01010054669F8639DE294E941D1F01D6045AA900AAEEDD9F4C96C040AEF8BCB67CFD3650</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ddf29209-f7ac-4d6d-be63-edc9f6f6d24b</vt:lpwstr>
  </property>
  <property fmtid="{D5CDD505-2E9C-101B-9397-08002B2CF9AE}" pid="10" name="SharedWithUsers">
    <vt:lpwstr>87;#Ken Smart;#157;#Nehalkumar patel</vt:lpwstr>
  </property>
</Properties>
</file>