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C:\Users\JanAporo\OneDrive - Public Service Commission\Desktop\Jans filing PSC\CE Expenses\"/>
    </mc:Choice>
  </mc:AlternateContent>
  <xr:revisionPtr revIDLastSave="0" documentId="8_{ECADF142-2A9F-4ABB-9D96-5F4EE43F37E0}" xr6:coauthVersionLast="47" xr6:coauthVersionMax="47" xr10:uidLastSave="{00000000-0000-0000-0000-000000000000}"/>
  <bookViews>
    <workbookView xWindow="-120" yWindow="-120" windowWidth="20730" windowHeight="10470" firstSheet="1" activeTab="2"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expenses'!$A$1:$E$30</definedName>
    <definedName name="_xlnm.Print_Area" localSheetId="5">'Gifts and benefits'!$A$1:$F$33</definedName>
    <definedName name="_xlnm.Print_Area" localSheetId="0">'Guidance for agencies'!$A$1:$A$58</definedName>
    <definedName name="_xlnm.Print_Area" localSheetId="3">Hospitality!$A$1:$E$19</definedName>
    <definedName name="_xlnm.Print_Area" localSheetId="1">'Summary and sign-off'!$A$1:$F$23</definedName>
    <definedName name="_xlnm.Print_Area" localSheetId="2">Travel!$A$1:$E$40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8" i="1" l="1"/>
  <c r="B17" i="1"/>
  <c r="B22" i="1"/>
  <c r="B23" i="1"/>
  <c r="D22" i="4"/>
  <c r="C23" i="4"/>
  <c r="C24" i="4"/>
  <c r="C22" i="4" l="1"/>
  <c r="B6" i="13"/>
  <c r="E60" i="13"/>
  <c r="C60" i="13"/>
  <c r="B60" i="13" l="1"/>
  <c r="B59" i="13"/>
  <c r="D59" i="13"/>
  <c r="B58" i="13"/>
  <c r="D58" i="13"/>
  <c r="D57" i="13"/>
  <c r="B57" i="13"/>
  <c r="D56" i="13"/>
  <c r="B56" i="13"/>
  <c r="D55" i="13"/>
  <c r="B55" i="13"/>
  <c r="B2" i="4"/>
  <c r="B3" i="4"/>
  <c r="B2" i="3"/>
  <c r="B3" i="3"/>
  <c r="B2" i="2"/>
  <c r="B3" i="2"/>
  <c r="B2" i="1"/>
  <c r="B3" i="1"/>
  <c r="F58" i="13" l="1"/>
  <c r="F60" i="13"/>
  <c r="E22" i="4" s="1"/>
  <c r="F59" i="13"/>
  <c r="F57" i="13"/>
  <c r="F56" i="13"/>
  <c r="F55" i="13"/>
  <c r="C13" i="13"/>
  <c r="C12" i="13"/>
  <c r="C11" i="13"/>
  <c r="C16" i="13" l="1"/>
  <c r="C17" i="13"/>
  <c r="B5" i="4" l="1"/>
  <c r="B4" i="4"/>
  <c r="B5" i="3"/>
  <c r="B4" i="3"/>
  <c r="B5" i="2"/>
  <c r="B4" i="2"/>
  <c r="B5" i="1"/>
  <c r="B4" i="1"/>
  <c r="C15" i="13" l="1"/>
  <c r="F12" i="13" l="1"/>
  <c r="F11" i="13"/>
  <c r="F13" i="13" l="1"/>
  <c r="B29" i="1"/>
  <c r="B17" i="13" s="1"/>
  <c r="B24" i="1"/>
  <c r="B16" i="13" s="1"/>
  <c r="B13" i="1"/>
  <c r="B15" i="13" s="1"/>
  <c r="B24" i="3" l="1"/>
  <c r="B13" i="13" s="1"/>
  <c r="B12" i="2"/>
  <c r="B12" i="13" s="1"/>
  <c r="B11" i="13" l="1"/>
  <c r="B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6"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27"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<sst xmlns="http://schemas.openxmlformats.org/spreadsheetml/2006/main" count="332" uniqueCount="196">
  <si>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</si>
  <si>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</si>
  <si>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</si>
  <si>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</si>
  <si>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</si>
  <si>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</si>
  <si>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</si>
  <si>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</si>
  <si>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</si>
  <si>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</si>
  <si>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</si>
  <si>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</si>
  <si>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</si>
  <si>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</si>
  <si>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</si>
  <si>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</si>
  <si>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</si>
  <si>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</si>
  <si>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</si>
  <si>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</si>
  <si>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</si>
  <si>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</si>
  <si>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</si>
  <si>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</si>
  <si>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</si>
  <si>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</si>
  <si>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</si>
  <si>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</si>
  <si>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</si>
  <si>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</si>
  <si>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</si>
  <si>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</si>
  <si>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</si>
  <si>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</si>
  <si>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</si>
  <si>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</si>
  <si>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</si>
  <si>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</si>
  <si>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</si>
  <si>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</si>
  <si>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</si>
  <si>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</si>
  <si>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</si>
  <si>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</si>
  <si>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</si>
  <si>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</si>
  <si>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</si>
  <si>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</si>
  <si>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</si>
  <si>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</si>
  <si>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</si>
  <si>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</si>
  <si>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</si>
  <si>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Agency totals check</t>
  </si>
  <si>
    <t>This disclosure has not yet been approved by the Chief Executive</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</si>
  <si>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</si>
  <si>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</si>
  <si>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</si>
  <si>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</si>
  <si>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</si>
  <si>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</si>
  <si>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</si>
  <si>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</si>
  <si>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</si>
  <si>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</si>
  <si>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</si>
  <si>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</si>
  <si>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</si>
  <si>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</si>
  <si>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</si>
  <si>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</si>
  <si>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</si>
  <si>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</si>
  <si>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</si>
  <si>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</si>
  <si>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</si>
  <si>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</si>
  <si>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</si>
  <si>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</si>
  <si>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</si>
  <si>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</si>
  <si>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</si>
  <si>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</si>
  <si>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</si>
  <si>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</si>
  <si>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</si>
  <si>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</si>
  <si>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</si>
  <si>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</si>
  <si>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</si>
  <si>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</si>
  <si>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</si>
  <si>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</si>
  <si>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</si>
  <si>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</si>
  <si>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</si>
  <si>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</si>
  <si>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</si>
  <si>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</si>
  <si>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</si>
  <si>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</si>
  <si>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</si>
  <si>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</si>
  <si>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</si>
  <si>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r>
      <t xml:space="preserve">International Travel   </t>
    </r>
    <r>
      <rPr>
        <sz val="12"/>
        <color theme="0"/>
        <rFont val="Arial"/>
        <family val="2"/>
      </rPr>
      <t xml:space="preserve"> (including travel within NZ at beginning and end of overseas trip)</t>
    </r>
  </si>
  <si>
    <t>Location(s)</t>
  </si>
  <si>
    <t>Subtotal - international travel</t>
  </si>
  <si>
    <r>
      <t xml:space="preserve">Domestic Travel   </t>
    </r>
    <r>
      <rPr>
        <sz val="12"/>
        <color theme="0"/>
        <rFont val="Arial"/>
        <family val="2"/>
      </rPr>
      <t xml:space="preserve"> (within NZ, including travel to and from local airport)</t>
    </r>
  </si>
  <si>
    <t>Subtotal - domestic travel</t>
  </si>
  <si>
    <r>
      <t xml:space="preserve">Local Travel    </t>
    </r>
    <r>
      <rPr>
        <sz val="12"/>
        <color theme="0"/>
        <rFont val="Arial"/>
        <family val="2"/>
      </rPr>
      <t>(within City, excluding travel to airport)</t>
    </r>
  </si>
  <si>
    <t>Subtotal - local travel</t>
  </si>
  <si>
    <t>Total travel expenses</t>
  </si>
  <si>
    <t>Hospitality Offered to Third Parties*</t>
  </si>
  <si>
    <t xml:space="preserve">Total hospitality expenses </t>
  </si>
  <si>
    <t>All Other Expenses</t>
  </si>
  <si>
    <t xml:space="preserve">Total other expenses </t>
  </si>
  <si>
    <t>Chief Executive Gifts and Benefits Disclosure</t>
  </si>
  <si>
    <t>GST on values</t>
  </si>
  <si>
    <t>Gifts and Benefits over $50 annual value</t>
  </si>
  <si>
    <t>Total count of gift/benefit entries:</t>
  </si>
  <si>
    <t>Offered</t>
  </si>
  <si>
    <t>Type here who else has approved this disclosure</t>
  </si>
  <si>
    <t>Te Kawa Mataaho Public Service Commission</t>
  </si>
  <si>
    <t>Gráinne Moss</t>
  </si>
  <si>
    <t>Nil International Travel</t>
  </si>
  <si>
    <t>Nil travel</t>
  </si>
  <si>
    <t>Nil</t>
  </si>
  <si>
    <t>Flights to Auckland return</t>
  </si>
  <si>
    <t>2350 Accom, Meals, Incidentals</t>
  </si>
  <si>
    <t>Rental Car</t>
  </si>
  <si>
    <t>2354 Flights</t>
  </si>
  <si>
    <t>Rental car</t>
  </si>
  <si>
    <t>Nil Hospitality</t>
  </si>
  <si>
    <t>4 June 2021 - 3 July 2021</t>
  </si>
  <si>
    <t>Mobile charges</t>
  </si>
  <si>
    <t>Vodafone</t>
  </si>
  <si>
    <t>Wellington</t>
  </si>
  <si>
    <t>4 July 2021 - 3 August 2021</t>
  </si>
  <si>
    <t>4 August 2021 - 3 September 2021</t>
  </si>
  <si>
    <t>4 September 2021 - 3 October 2021</t>
  </si>
  <si>
    <t>4 October 2021 - 3 November 2021</t>
  </si>
  <si>
    <t>4 November 2021 - 3 December 2021</t>
  </si>
  <si>
    <t>4 December 2021 - 3 January 2022</t>
  </si>
  <si>
    <t>4 January 2022 - 3 February 2022</t>
  </si>
  <si>
    <t>4 February 2022 - 3 March 2022</t>
  </si>
  <si>
    <t>4 March 2022 - 3 April 2022</t>
  </si>
  <si>
    <t>4 April 2022 - 3 May 2022</t>
  </si>
  <si>
    <t>4 May 2022 - 3 June 2022</t>
  </si>
  <si>
    <t>4 June 2022 - 3 July 2022</t>
  </si>
  <si>
    <t>2020 stocktake of gender, Māori, Pacific, and ethnic diversity on public sector boards and committees</t>
  </si>
  <si>
    <t>Ministers' Women; Pacific Peoples; and Diversity, Inclusion and Ethnic Communities</t>
  </si>
  <si>
    <t>Invite to launch</t>
  </si>
  <si>
    <t>IPANZ Emerging Leaders Masterclass - The Select Committee Process</t>
  </si>
  <si>
    <t>Institute of Public Administration New Zealand (IPANZ)</t>
  </si>
  <si>
    <t>Invitation to speak at event</t>
  </si>
  <si>
    <t>Mood of the Boardroom 2021</t>
  </si>
  <si>
    <t>NZ Herald</t>
  </si>
  <si>
    <t>Invitation to event</t>
  </si>
  <si>
    <t>Spirit of Service Awards 2021</t>
  </si>
  <si>
    <t>Public Service Commissioner</t>
  </si>
  <si>
    <t>Wellington Homeless Women's Trust Annual Gala Dinner</t>
  </si>
  <si>
    <t>Ambassadors Dame Therese Walsh and Kirsten Patterson</t>
  </si>
  <si>
    <t xml:space="preserve">Kerridge &amp; Partners pre-Christmas Event </t>
  </si>
  <si>
    <t>Kerridge &amp; Partners</t>
  </si>
  <si>
    <t>New Zealand Aged Care Association</t>
  </si>
  <si>
    <t>Invitation to participate in the virtual side event</t>
  </si>
  <si>
    <t>66th Session of the UN Commission on the Status of Women</t>
  </si>
  <si>
    <t xml:space="preserve">Equal Pay International Coalition (EPIC) </t>
  </si>
  <si>
    <t>Champions for Change April Summit</t>
  </si>
  <si>
    <t>Global Women</t>
  </si>
  <si>
    <t>Pihi Project Leadership Development Programme</t>
  </si>
  <si>
    <t>Victoria University of Wellington</t>
  </si>
  <si>
    <t>CEO panel discussion: Leadership Lessons in a Pandemic</t>
  </si>
  <si>
    <t>Chief Executive approval</t>
  </si>
  <si>
    <t>Other sign-off</t>
  </si>
  <si>
    <t>Date(s)</t>
  </si>
  <si>
    <t>Purpose of travel</t>
  </si>
  <si>
    <t>Type of expense</t>
  </si>
  <si>
    <t>Purpose of hospitality</t>
  </si>
  <si>
    <t>Purpose of expense</t>
  </si>
  <si>
    <t>Description</t>
  </si>
  <si>
    <t>Was the gift accepted?</t>
  </si>
  <si>
    <t xml:space="preserve">Offered by </t>
  </si>
  <si>
    <t>Estimated value in NZ$</t>
  </si>
  <si>
    <t>Other comments</t>
  </si>
  <si>
    <t>Wellington Airport parking</t>
  </si>
  <si>
    <t xml:space="preserve">12 September 2021 - 17 September 2021 </t>
  </si>
  <si>
    <t>IoD Company Directors' Course - cancelled due to COVID-19 lockdown in Auckland</t>
  </si>
  <si>
    <t>Accommodation</t>
  </si>
  <si>
    <t>Nil Local Travel</t>
  </si>
  <si>
    <t>External meetings with stakeholders: Pay Equity</t>
  </si>
  <si>
    <t>Cancelled Flights to Auckland return agency fee</t>
  </si>
  <si>
    <t>16 June 2022 - 17 June 2022</t>
  </si>
  <si>
    <t>12 August 2021 - 13 August 2021</t>
  </si>
  <si>
    <t>13 August 2021 - 13 August 2021</t>
  </si>
  <si>
    <t>14 August 2021 - 13 August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</si>
</sst>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8"/>
      <name val="Arial"/>
      <family val="2"/>
    </font>
    <font>
      <sz val="12"/>
      <name val="Arial"/>
      <family val="2"/>
    </font>
    <font>
      <sz val="12"/>
      <color rgb="FFFF0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CCFFCC"/>
        <bgColor indexed="64"/>
      </patternFill>
    </fill>
  </fills>
  <borders count="8">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9" fillId="0" borderId="0" applyNumberFormat="0" applyFill="0" applyBorder="0" applyAlignment="0" applyProtection="0"/>
    <xf numFmtId="165" fontId="22" fillId="0" borderId="0" applyFont="0" applyFill="0" applyBorder="0" applyAlignment="0" applyProtection="0"/>
  </cellStyleXfs>
  <cellXfs count="18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7"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7" fillId="0" borderId="0" xfId="0" applyFont="1" applyFill="1" applyBorder="1" applyAlignment="1" applyProtection="1">
      <alignment vertical="center" wrapText="1" readingOrder="1"/>
    </xf>
    <xf numFmtId="0" fontId="16" fillId="0" borderId="0" xfId="0" applyFont="1" applyFill="1" applyBorder="1" applyAlignment="1" applyProtection="1">
      <alignment vertical="center" wrapText="1" readingOrder="1"/>
    </xf>
    <xf numFmtId="0" fontId="20" fillId="0" borderId="0" xfId="0" applyFont="1" applyFill="1" applyBorder="1" applyAlignment="1" applyProtection="1">
      <alignment vertical="center" wrapText="1" readingOrder="1"/>
    </xf>
    <xf numFmtId="0" fontId="20" fillId="0" borderId="3" xfId="0" applyFont="1" applyFill="1" applyBorder="1" applyAlignment="1" applyProtection="1">
      <alignment vertical="center" wrapText="1" readingOrder="1"/>
    </xf>
    <xf numFmtId="0" fontId="30"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5" fillId="0" borderId="0" xfId="0" applyFont="1" applyBorder="1" applyProtection="1"/>
    <xf numFmtId="166" fontId="24" fillId="0" borderId="0" xfId="0" applyNumberFormat="1" applyFont="1" applyFill="1" applyBorder="1" applyAlignment="1" applyProtection="1">
      <alignment vertical="center" wrapText="1"/>
    </xf>
    <xf numFmtId="0" fontId="18"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3" fillId="0" borderId="0" xfId="0" applyFont="1" applyBorder="1" applyAlignment="1" applyProtection="1">
      <alignment vertical="center" wrapText="1" readingOrder="1"/>
    </xf>
    <xf numFmtId="0" fontId="19"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8" fillId="3" borderId="0" xfId="0" applyFont="1" applyFill="1" applyBorder="1" applyAlignment="1" applyProtection="1">
      <alignment vertical="center" wrapText="1" readingOrder="1"/>
    </xf>
    <xf numFmtId="0" fontId="15"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0" fillId="0" borderId="5"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1" fontId="16" fillId="0" borderId="0" xfId="0" applyNumberFormat="1" applyFont="1" applyFill="1" applyBorder="1" applyAlignment="1" applyProtection="1">
      <alignment horizontal="center" vertical="center" wrapText="1"/>
    </xf>
    <xf numFmtId="165" fontId="16" fillId="0" borderId="0" xfId="2" applyFont="1" applyFill="1" applyBorder="1" applyAlignment="1" applyProtection="1">
      <alignment vertical="center" wrapText="1" readingOrder="1"/>
    </xf>
    <xf numFmtId="0" fontId="14"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7" fillId="2" borderId="0" xfId="0" applyFont="1" applyFill="1" applyAlignment="1" applyProtection="1">
      <alignment horizontal="center" vertical="center"/>
    </xf>
    <xf numFmtId="0" fontId="26" fillId="0" borderId="0" xfId="0" applyFont="1" applyFill="1" applyAlignment="1" applyProtection="1">
      <alignment horizontal="center"/>
    </xf>
    <xf numFmtId="0" fontId="10" fillId="0" borderId="0" xfId="0" applyFont="1" applyAlignment="1" applyProtection="1">
      <alignment vertical="center"/>
    </xf>
    <xf numFmtId="0" fontId="18"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0"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8" fillId="3" borderId="0" xfId="0" applyFont="1" applyFill="1" applyAlignment="1" applyProtection="1">
      <alignment horizontal="justify" vertical="center"/>
    </xf>
    <xf numFmtId="0" fontId="10" fillId="0" borderId="0" xfId="0" applyFont="1" applyAlignment="1" applyProtection="1">
      <alignment horizontal="justify" vertical="center"/>
    </xf>
    <xf numFmtId="0" fontId="7" fillId="0" borderId="0" xfId="0" applyFont="1" applyAlignment="1" applyProtection="1">
      <alignment vertical="center" wrapText="1"/>
    </xf>
    <xf numFmtId="0" fontId="10" fillId="0" borderId="0" xfId="1" applyFont="1" applyAlignment="1" applyProtection="1">
      <alignment horizontal="justify" vertical="center"/>
    </xf>
    <xf numFmtId="0" fontId="7" fillId="0" borderId="0" xfId="0" applyFont="1" applyAlignment="1" applyProtection="1">
      <alignment horizontal="justify" vertical="center"/>
    </xf>
    <xf numFmtId="0" fontId="10" fillId="0" borderId="0" xfId="0" applyFont="1" applyAlignment="1" applyProtection="1">
      <alignment horizontal="left" vertical="center" wrapText="1"/>
    </xf>
    <xf numFmtId="0" fontId="11" fillId="0" borderId="0" xfId="1" applyFont="1" applyAlignment="1" applyProtection="1">
      <alignment vertical="center"/>
    </xf>
    <xf numFmtId="0" fontId="11" fillId="0" borderId="0" xfId="1" applyFont="1" applyAlignment="1" applyProtection="1">
      <alignment horizontal="justify" vertical="center"/>
    </xf>
    <xf numFmtId="0" fontId="10" fillId="9" borderId="0" xfId="1" applyFont="1" applyFill="1" applyAlignment="1" applyProtection="1">
      <alignment horizontal="justify" vertical="center"/>
    </xf>
    <xf numFmtId="0" fontId="10" fillId="0" borderId="0" xfId="0" applyFont="1" applyAlignment="1" applyProtection="1">
      <alignment horizontal="center" vertical="center"/>
    </xf>
    <xf numFmtId="0" fontId="0" fillId="0" borderId="0" xfId="0" applyProtection="1">
      <protection locked="0"/>
    </xf>
    <xf numFmtId="0" fontId="18" fillId="3" borderId="0" xfId="0" applyFont="1" applyFill="1" applyBorder="1" applyAlignment="1" applyProtection="1">
      <alignment vertical="center" readingOrder="1"/>
    </xf>
    <xf numFmtId="0" fontId="32" fillId="0" borderId="0" xfId="0" applyFont="1" applyBorder="1" applyProtection="1"/>
    <xf numFmtId="166" fontId="18" fillId="8" borderId="0" xfId="0" applyNumberFormat="1" applyFont="1" applyFill="1" applyBorder="1" applyAlignment="1" applyProtection="1">
      <alignment horizontal="left" vertical="center" wrapText="1"/>
    </xf>
    <xf numFmtId="1" fontId="18"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8" fillId="3" borderId="0" xfId="0" applyNumberFormat="1" applyFont="1" applyFill="1" applyBorder="1" applyAlignment="1" applyProtection="1">
      <alignment vertical="center"/>
    </xf>
    <xf numFmtId="164" fontId="20" fillId="0" borderId="4" xfId="2" applyNumberFormat="1" applyFont="1" applyFill="1" applyBorder="1" applyAlignment="1" applyProtection="1">
      <alignment vertical="center" wrapText="1" readingOrder="1"/>
    </xf>
    <xf numFmtId="164" fontId="20"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8"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0" xfId="1" applyFont="1" applyFill="1" applyAlignment="1" applyProtection="1">
      <alignment horizontal="justify" vertical="center"/>
    </xf>
    <xf numFmtId="0" fontId="14" fillId="0" borderId="5" xfId="2" applyNumberFormat="1" applyFont="1" applyFill="1" applyBorder="1" applyAlignment="1" applyProtection="1">
      <alignment horizontal="center" vertical="center" wrapText="1" readingOrder="1"/>
    </xf>
    <xf numFmtId="0" fontId="14"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19" fillId="0" borderId="0" xfId="0" applyFont="1" applyFill="1" applyAlignment="1" applyProtection="1">
      <alignment horizontal="center" wrapText="1"/>
    </xf>
    <xf numFmtId="0" fontId="34" fillId="3" borderId="0" xfId="0" applyFont="1" applyFill="1" applyBorder="1" applyAlignment="1" applyProtection="1">
      <alignment horizontal="center" vertical="center" readingOrder="1"/>
    </xf>
    <xf numFmtId="0" fontId="19" fillId="3" borderId="0" xfId="0" applyFont="1" applyFill="1" applyBorder="1" applyAlignment="1" applyProtection="1">
      <alignment vertical="center"/>
    </xf>
    <xf numFmtId="164" fontId="19"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7" fillId="3" borderId="0" xfId="0" applyFont="1" applyFill="1" applyBorder="1" applyAlignment="1" applyProtection="1">
      <alignment vertical="center" wrapText="1" readingOrder="1"/>
    </xf>
    <xf numFmtId="165" fontId="17" fillId="3" borderId="0" xfId="2" applyFont="1" applyFill="1" applyBorder="1" applyAlignment="1" applyProtection="1">
      <alignment horizontal="center" vertical="center" wrapText="1" readingOrder="1"/>
    </xf>
    <xf numFmtId="165" fontId="17" fillId="0" borderId="0" xfId="2" applyFont="1" applyFill="1" applyBorder="1" applyAlignment="1" applyProtection="1">
      <alignment horizontal="center" vertical="center" wrapText="1" readingOrder="1"/>
    </xf>
    <xf numFmtId="0" fontId="17" fillId="7" borderId="0" xfId="0" applyFont="1" applyFill="1" applyBorder="1" applyAlignment="1" applyProtection="1">
      <alignment vertical="center" wrapText="1" readingOrder="1"/>
    </xf>
    <xf numFmtId="165" fontId="17" fillId="7" borderId="0" xfId="2" applyFont="1" applyFill="1" applyBorder="1" applyAlignment="1" applyProtection="1">
      <alignment horizontal="center" vertical="center" wrapText="1" readingOrder="1"/>
    </xf>
    <xf numFmtId="0" fontId="19" fillId="0" borderId="0" xfId="0" applyFont="1" applyFill="1" applyBorder="1" applyAlignment="1" applyProtection="1">
      <alignment wrapText="1"/>
    </xf>
    <xf numFmtId="0" fontId="15" fillId="0" borderId="0" xfId="0" applyFont="1" applyProtection="1"/>
    <xf numFmtId="0" fontId="11" fillId="9" borderId="0" xfId="1" applyFont="1" applyFill="1" applyAlignment="1" applyProtection="1">
      <alignment vertical="center" wrapText="1"/>
    </xf>
    <xf numFmtId="0" fontId="9" fillId="0" borderId="0" xfId="1" applyFill="1" applyAlignment="1">
      <alignment wrapText="1"/>
    </xf>
    <xf numFmtId="0" fontId="19" fillId="3" borderId="0" xfId="0" applyFont="1" applyFill="1" applyBorder="1" applyAlignment="1" applyProtection="1">
      <alignment horizontal="left" vertical="center" wrapText="1"/>
    </xf>
    <xf numFmtId="0" fontId="18" fillId="3" borderId="0" xfId="0" applyFont="1" applyFill="1" applyBorder="1" applyAlignment="1" applyProtection="1">
      <alignment horizontal="left" vertical="center" readingOrder="1"/>
    </xf>
    <xf numFmtId="166" fontId="18" fillId="3" borderId="0" xfId="0" applyNumberFormat="1" applyFont="1" applyFill="1" applyBorder="1" applyAlignment="1" applyProtection="1">
      <alignment horizontal="left" vertical="center" wrapText="1"/>
    </xf>
    <xf numFmtId="1" fontId="18" fillId="3" borderId="0" xfId="0" applyNumberFormat="1" applyFont="1" applyFill="1" applyBorder="1" applyAlignment="1" applyProtection="1">
      <alignment horizontal="center" vertical="center" wrapText="1"/>
    </xf>
    <xf numFmtId="166" fontId="34" fillId="3" borderId="0" xfId="0" applyNumberFormat="1" applyFont="1" applyFill="1" applyBorder="1" applyAlignment="1" applyProtection="1">
      <alignment horizontal="center" vertical="center" wrapText="1"/>
    </xf>
    <xf numFmtId="0" fontId="33" fillId="10" borderId="7" xfId="0" applyFont="1" applyFill="1" applyBorder="1" applyAlignment="1" applyProtection="1">
      <alignment horizontal="center" vertical="center" wrapText="1"/>
    </xf>
    <xf numFmtId="167" fontId="14" fillId="10" borderId="3" xfId="0" applyNumberFormat="1" applyFont="1" applyFill="1" applyBorder="1" applyAlignment="1" applyProtection="1">
      <alignment vertical="center"/>
      <protection locked="0"/>
    </xf>
    <xf numFmtId="164" fontId="14" fillId="10" borderId="4" xfId="0" applyNumberFormat="1" applyFont="1" applyFill="1" applyBorder="1" applyAlignment="1" applyProtection="1">
      <alignment vertical="center" wrapText="1"/>
      <protection locked="0"/>
    </xf>
    <xf numFmtId="0" fontId="14" fillId="10" borderId="4" xfId="0" applyFont="1" applyFill="1" applyBorder="1" applyAlignment="1" applyProtection="1">
      <alignment vertical="center" wrapText="1"/>
      <protection locked="0"/>
    </xf>
    <xf numFmtId="0" fontId="14" fillId="10" borderId="5" xfId="0" applyFont="1" applyFill="1" applyBorder="1" applyAlignment="1" applyProtection="1">
      <alignment vertical="center" wrapText="1"/>
      <protection locked="0"/>
    </xf>
    <xf numFmtId="167" fontId="14"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34" fillId="3" borderId="0" xfId="0" applyFont="1" applyFill="1" applyBorder="1" applyAlignment="1" applyProtection="1">
      <alignment horizontal="center" vertical="center" wrapText="1"/>
    </xf>
    <xf numFmtId="0" fontId="34" fillId="3" borderId="0" xfId="0" applyFont="1" applyFill="1" applyBorder="1" applyAlignment="1" applyProtection="1">
      <alignment horizontal="center" vertical="center" wrapText="1"/>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top" wrapText="1"/>
      <protection locked="0"/>
    </xf>
    <xf numFmtId="0" fontId="14" fillId="10" borderId="4" xfId="0" applyFont="1" applyFill="1" applyBorder="1" applyAlignment="1" applyProtection="1">
      <alignment horizontal="left" vertical="top" wrapText="1"/>
      <protection locked="0"/>
    </xf>
    <xf numFmtId="164" fontId="14" fillId="10" borderId="4" xfId="0" applyNumberFormat="1" applyFont="1" applyFill="1" applyBorder="1" applyAlignment="1" applyProtection="1">
      <alignment horizontal="right" vertical="top" wrapText="1"/>
      <protection locked="0"/>
    </xf>
    <xf numFmtId="0" fontId="0" fillId="10" borderId="5" xfId="0" applyFill="1" applyBorder="1" applyAlignment="1" applyProtection="1">
      <alignment horizontal="left" vertical="top" wrapText="1"/>
      <protection locked="0"/>
    </xf>
    <xf numFmtId="167" fontId="14" fillId="10" borderId="3" xfId="0" applyNumberFormat="1" applyFont="1" applyFill="1" applyBorder="1" applyAlignment="1" applyProtection="1">
      <alignment horizontal="left" vertical="top"/>
      <protection locked="0"/>
    </xf>
    <xf numFmtId="0" fontId="14" fillId="0" borderId="0" xfId="0" applyFont="1" applyFill="1" applyBorder="1" applyAlignment="1" applyProtection="1">
      <alignment horizontal="center" vertical="center" wrapText="1" readingOrder="1"/>
    </xf>
    <xf numFmtId="0" fontId="36" fillId="10" borderId="2" xfId="0" applyFont="1" applyFill="1" applyBorder="1" applyAlignment="1" applyProtection="1">
      <alignment horizontal="left" vertical="center" wrapText="1" readingOrder="1"/>
      <protection locked="0"/>
    </xf>
    <xf numFmtId="0" fontId="12" fillId="0" borderId="6" xfId="0" applyFont="1" applyFill="1" applyBorder="1" applyAlignment="1" applyProtection="1">
      <alignment horizontal="left" vertical="center"/>
    </xf>
    <xf numFmtId="0" fontId="21" fillId="2" borderId="0" xfId="0" applyFont="1" applyFill="1" applyBorder="1" applyAlignment="1" applyProtection="1">
      <alignment horizontal="center" vertical="center"/>
    </xf>
    <xf numFmtId="167" fontId="36" fillId="10" borderId="2" xfId="0" applyNumberFormat="1" applyFont="1" applyFill="1" applyBorder="1" applyAlignment="1" applyProtection="1">
      <alignment horizontal="left" vertical="center" wrapText="1" readingOrder="1"/>
      <protection locked="0"/>
    </xf>
    <xf numFmtId="0" fontId="37" fillId="9" borderId="2" xfId="0" applyFont="1" applyFill="1" applyBorder="1" applyAlignment="1" applyProtection="1">
      <alignment horizontal="left" vertical="center" wrapText="1" readingOrder="1"/>
      <protection locked="0"/>
    </xf>
    <xf numFmtId="0" fontId="36" fillId="9" borderId="2" xfId="0" applyFont="1" applyFill="1" applyBorder="1" applyAlignment="1" applyProtection="1">
      <alignment horizontal="left" vertical="center" wrapText="1" readingOrder="1"/>
      <protection locked="0"/>
    </xf>
    <xf numFmtId="0" fontId="13" fillId="10" borderId="2" xfId="0" applyFont="1" applyFill="1" applyBorder="1" applyAlignment="1" applyProtection="1">
      <alignment horizontal="left" vertical="center" wrapText="1" readingOrder="1"/>
      <protection locked="0"/>
    </xf>
    <xf numFmtId="167" fontId="12" fillId="0" borderId="2" xfId="0" applyNumberFormat="1" applyFont="1" applyBorder="1" applyAlignment="1" applyProtection="1">
      <alignment horizontal="left" vertical="center" wrapText="1" readingOrder="1"/>
    </xf>
    <xf numFmtId="0" fontId="34" fillId="3" borderId="0"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9" fillId="3" borderId="0" xfId="0" applyFont="1" applyFill="1" applyBorder="1" applyAlignment="1" applyProtection="1">
      <alignment horizontal="center" vertical="center" wrapText="1" readingOrder="1"/>
    </xf>
    <xf numFmtId="0" fontId="17" fillId="3" borderId="0" xfId="0" applyFont="1" applyFill="1" applyBorder="1" applyAlignment="1" applyProtection="1">
      <alignment horizontal="center" vertical="center"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4" fillId="3" borderId="6" xfId="0" applyFont="1" applyFill="1" applyBorder="1" applyAlignment="1" applyProtection="1">
      <alignment horizontal="center" vertical="center" wrapText="1"/>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39"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33"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opLeftCell="A10" zoomScaleNormal="100" workbookViewId="0">
      <selection activeCell="B8" sqref="B8:F8"/>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59" t="s">
        <v>51</v>
      </c>
      <c r="B1" s="159"/>
      <c r="C1" s="159"/>
      <c r="D1" s="159"/>
      <c r="E1" s="159"/>
      <c r="F1" s="159"/>
      <c r="G1" s="46"/>
      <c r="H1" s="46"/>
      <c r="I1" s="46"/>
      <c r="J1" s="46"/>
      <c r="K1" s="46"/>
    </row>
    <row r="2" spans="1:11" ht="21" customHeight="1" x14ac:dyDescent="0.2">
      <c r="A2" s="4" t="s">
        <v>52</v>
      </c>
      <c r="B2" s="157" t="s">
        <v>122</v>
      </c>
      <c r="C2" s="157"/>
      <c r="D2" s="157"/>
      <c r="E2" s="157"/>
      <c r="F2" s="157"/>
      <c r="G2" s="46"/>
      <c r="H2" s="46"/>
      <c r="I2" s="46"/>
      <c r="J2" s="46"/>
      <c r="K2" s="46"/>
    </row>
    <row r="3" spans="1:11" ht="21" customHeight="1" x14ac:dyDescent="0.2">
      <c r="A3" s="4" t="s">
        <v>99</v>
      </c>
      <c r="B3" s="157" t="s">
        <v>123</v>
      </c>
      <c r="C3" s="157"/>
      <c r="D3" s="157"/>
      <c r="E3" s="157"/>
      <c r="F3" s="157"/>
      <c r="G3" s="46"/>
      <c r="H3" s="46"/>
      <c r="I3" s="46"/>
      <c r="J3" s="46"/>
      <c r="K3" s="46"/>
    </row>
    <row r="4" spans="1:11" ht="21" customHeight="1" x14ac:dyDescent="0.2">
      <c r="A4" s="4" t="s">
        <v>100</v>
      </c>
      <c r="B4" s="160">
        <v>44378</v>
      </c>
      <c r="C4" s="160"/>
      <c r="D4" s="160"/>
      <c r="E4" s="160"/>
      <c r="F4" s="160"/>
      <c r="G4" s="46"/>
      <c r="H4" s="46"/>
      <c r="I4" s="46"/>
      <c r="J4" s="46"/>
      <c r="K4" s="46"/>
    </row>
    <row r="5" spans="1:11" ht="21" customHeight="1" x14ac:dyDescent="0.2">
      <c r="A5" s="4" t="s">
        <v>101</v>
      </c>
      <c r="B5" s="160">
        <v>44742</v>
      </c>
      <c r="C5" s="160"/>
      <c r="D5" s="160"/>
      <c r="E5" s="160"/>
      <c r="F5" s="160"/>
      <c r="G5" s="46"/>
      <c r="H5" s="46"/>
      <c r="I5" s="46"/>
      <c r="J5" s="46"/>
      <c r="K5" s="46"/>
    </row>
    <row r="6" spans="1:11" ht="21" customHeight="1" x14ac:dyDescent="0.2">
      <c r="A6" s="4" t="s">
        <v>53</v>
      </c>
      <c r="B6" s="158" t="str">
        <f>IF(AND(Travel!B7&lt;&gt;A30,Hospitality!B7&lt;&gt;A30,'All other expenses'!B7&lt;&gt;A30,'Gifts and benefits'!B7&lt;&gt;A30),A31,IF(AND(Travel!B7=A30,Hospitality!B7=A30,'All other expenses'!B7=A30,'Gifts and benefits'!B7=A30),A33,A32))</f>
        <v>Data and totals have not yet been checked and confirmed for any sheet</v>
      </c>
      <c r="C6" s="158"/>
      <c r="D6" s="158"/>
      <c r="E6" s="158"/>
      <c r="F6" s="158"/>
      <c r="G6" s="34"/>
      <c r="H6" s="46"/>
      <c r="I6" s="46"/>
      <c r="J6" s="46"/>
      <c r="K6" s="46"/>
    </row>
    <row r="7" spans="1:11" ht="21" customHeight="1" x14ac:dyDescent="0.2">
      <c r="A7" s="4" t="s">
        <v>173</v>
      </c>
      <c r="B7" s="157" t="s">
        <v>78</v>
      </c>
      <c r="C7" s="157"/>
      <c r="D7" s="157"/>
      <c r="E7" s="157"/>
      <c r="F7" s="157"/>
      <c r="G7" s="34"/>
      <c r="H7" s="46"/>
      <c r="I7" s="46"/>
      <c r="J7" s="46"/>
      <c r="K7" s="46"/>
    </row>
    <row r="8" spans="1:11" ht="21" customHeight="1" x14ac:dyDescent="0.2">
      <c r="A8" s="4" t="s">
        <v>174</v>
      </c>
      <c r="B8" s="161" t="s">
        <v>121</v>
      </c>
      <c r="C8" s="162"/>
      <c r="D8" s="162"/>
      <c r="E8" s="162"/>
      <c r="F8" s="162"/>
      <c r="G8" s="34"/>
      <c r="H8" s="46"/>
      <c r="I8" s="46"/>
      <c r="J8" s="46"/>
      <c r="K8" s="46"/>
    </row>
    <row r="9" spans="1:11" ht="66.75" customHeight="1" x14ac:dyDescent="0.2">
      <c r="A9" s="156"/>
      <c r="B9" s="156"/>
      <c r="C9" s="156"/>
      <c r="D9" s="156"/>
      <c r="E9" s="156"/>
      <c r="F9" s="156"/>
      <c r="G9" s="34"/>
      <c r="H9" s="46"/>
      <c r="I9" s="46"/>
      <c r="J9" s="46"/>
      <c r="K9" s="46"/>
    </row>
    <row r="10" spans="1:11" s="131" customFormat="1" ht="36" customHeight="1" x14ac:dyDescent="0.2">
      <c r="A10" s="125" t="s">
        <v>55</v>
      </c>
      <c r="B10" s="126" t="s">
        <v>56</v>
      </c>
      <c r="C10" s="126" t="s">
        <v>57</v>
      </c>
      <c r="D10" s="127"/>
      <c r="E10" s="128" t="s">
        <v>29</v>
      </c>
      <c r="F10" s="129" t="s">
        <v>58</v>
      </c>
      <c r="G10" s="130"/>
      <c r="H10" s="130"/>
      <c r="I10" s="130"/>
      <c r="J10" s="130"/>
      <c r="K10" s="130"/>
    </row>
    <row r="11" spans="1:11" ht="27.75" customHeight="1" x14ac:dyDescent="0.2">
      <c r="A11" s="10" t="s">
        <v>59</v>
      </c>
      <c r="B11" s="94">
        <f>B15+B16+B17</f>
        <v>1632.5700000000002</v>
      </c>
      <c r="C11" s="102" t="str">
        <f>IF(Travel!B6="",A34,Travel!B6)</f>
        <v>Figures exclude GST</v>
      </c>
      <c r="D11" s="8"/>
      <c r="E11" s="10" t="s">
        <v>60</v>
      </c>
      <c r="F11" s="56">
        <f>'Gifts and benefits'!C22</f>
        <v>11</v>
      </c>
      <c r="G11" s="47"/>
      <c r="H11" s="47"/>
      <c r="I11" s="47"/>
      <c r="J11" s="47"/>
      <c r="K11" s="47"/>
    </row>
    <row r="12" spans="1:11" ht="27.75" customHeight="1" x14ac:dyDescent="0.2">
      <c r="A12" s="10" t="s">
        <v>24</v>
      </c>
      <c r="B12" s="94">
        <f>Hospitality!B12</f>
        <v>0</v>
      </c>
      <c r="C12" s="102" t="str">
        <f>IF(Hospitality!B6="",A34,Hospitality!B6)</f>
        <v>Figures exclude GST</v>
      </c>
      <c r="D12" s="8"/>
      <c r="E12" s="10" t="s">
        <v>61</v>
      </c>
      <c r="F12" s="56">
        <f>'Gifts and benefits'!C23</f>
        <v>7</v>
      </c>
      <c r="G12" s="47"/>
      <c r="H12" s="47"/>
      <c r="I12" s="47"/>
      <c r="J12" s="47"/>
      <c r="K12" s="47"/>
    </row>
    <row r="13" spans="1:11" ht="27.75" customHeight="1" x14ac:dyDescent="0.2">
      <c r="A13" s="10" t="s">
        <v>62</v>
      </c>
      <c r="B13" s="94">
        <f>'All other expenses'!B24</f>
        <v>298.37000000000006</v>
      </c>
      <c r="C13" s="102" t="str">
        <f>IF('All other expenses'!B6="",A34,'All other expenses'!B6)</f>
        <v>Figures exclude GST</v>
      </c>
      <c r="D13" s="8"/>
      <c r="E13" s="10" t="s">
        <v>63</v>
      </c>
      <c r="F13" s="56">
        <f>'Gifts and benefits'!C24</f>
        <v>4</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64</v>
      </c>
      <c r="B15" s="96">
        <f>Travel!B13</f>
        <v>0</v>
      </c>
      <c r="C15" s="104" t="str">
        <f>C11</f>
        <v>Figures exclude GST</v>
      </c>
      <c r="D15" s="8"/>
      <c r="E15" s="8"/>
      <c r="F15" s="58"/>
      <c r="G15" s="46"/>
      <c r="H15" s="46"/>
      <c r="I15" s="46"/>
      <c r="J15" s="46"/>
      <c r="K15" s="46"/>
    </row>
    <row r="16" spans="1:11" ht="27.75" customHeight="1" x14ac:dyDescent="0.2">
      <c r="A16" s="11" t="s">
        <v>65</v>
      </c>
      <c r="B16" s="96">
        <f>Travel!B24</f>
        <v>1632.5700000000002</v>
      </c>
      <c r="C16" s="104" t="str">
        <f>C11</f>
        <v>Figures exclude GST</v>
      </c>
      <c r="D16" s="59"/>
      <c r="E16" s="8"/>
      <c r="F16" s="60"/>
      <c r="G16" s="46"/>
      <c r="H16" s="46"/>
      <c r="I16" s="46"/>
      <c r="J16" s="46"/>
      <c r="K16" s="46"/>
    </row>
    <row r="17" spans="1:11" ht="27.75" customHeight="1" x14ac:dyDescent="0.2">
      <c r="A17" s="11" t="s">
        <v>66</v>
      </c>
      <c r="B17" s="96">
        <f>Travel!B29</f>
        <v>0</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c r="B19" s="25"/>
      <c r="C19" s="26"/>
      <c r="D19" s="27"/>
      <c r="E19" s="27"/>
      <c r="F19" s="27"/>
      <c r="G19" s="27"/>
      <c r="H19" s="27"/>
      <c r="I19" s="27"/>
      <c r="J19" s="27"/>
      <c r="K19" s="27"/>
    </row>
    <row r="20" spans="1:11" x14ac:dyDescent="0.2">
      <c r="A20" s="23"/>
      <c r="B20" s="53"/>
      <c r="C20" s="53"/>
      <c r="D20" s="26"/>
      <c r="E20" s="26"/>
      <c r="F20" s="26"/>
      <c r="G20" s="27"/>
      <c r="H20" s="27"/>
      <c r="I20" s="27"/>
      <c r="J20" s="27"/>
      <c r="K20" s="27"/>
    </row>
    <row r="21" spans="1:11" ht="12.6" customHeight="1" x14ac:dyDescent="0.2">
      <c r="A21" s="23"/>
      <c r="B21" s="53"/>
      <c r="C21" s="53"/>
      <c r="D21" s="20"/>
      <c r="E21" s="27"/>
      <c r="F21" s="27"/>
      <c r="G21" s="27"/>
      <c r="H21" s="27"/>
      <c r="I21" s="27"/>
      <c r="J21" s="27"/>
      <c r="K21" s="27"/>
    </row>
    <row r="22" spans="1:11" ht="12.6" customHeight="1" x14ac:dyDescent="0.2">
      <c r="A22" s="23"/>
      <c r="B22" s="53"/>
      <c r="C22" s="53"/>
      <c r="D22" s="20"/>
      <c r="E22" s="27"/>
      <c r="F22" s="27"/>
      <c r="G22" s="27"/>
      <c r="H22" s="27"/>
      <c r="I22" s="27"/>
      <c r="J22" s="27"/>
      <c r="K22" s="27"/>
    </row>
    <row r="23" spans="1:11" ht="12.6" customHeight="1" x14ac:dyDescent="0.2">
      <c r="A23" s="23"/>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67</v>
      </c>
      <c r="B25" s="15"/>
      <c r="C25" s="15"/>
      <c r="D25" s="15"/>
      <c r="E25" s="15"/>
      <c r="F25" s="15"/>
      <c r="G25" s="46"/>
      <c r="H25" s="46"/>
      <c r="I25" s="46"/>
      <c r="J25" s="46"/>
      <c r="K25" s="46"/>
    </row>
    <row r="26" spans="1:11" ht="12.75" hidden="1" customHeight="1" x14ac:dyDescent="0.2">
      <c r="A26" s="13" t="s">
        <v>68</v>
      </c>
      <c r="B26" s="6"/>
      <c r="C26" s="6"/>
      <c r="D26" s="13"/>
      <c r="E26" s="13"/>
      <c r="F26" s="13"/>
      <c r="G26" s="46"/>
      <c r="H26" s="46"/>
      <c r="I26" s="46"/>
      <c r="J26" s="46"/>
      <c r="K26" s="46"/>
    </row>
    <row r="27" spans="1:11" hidden="1" x14ac:dyDescent="0.2">
      <c r="A27" s="12" t="s">
        <v>69</v>
      </c>
      <c r="B27" s="12"/>
      <c r="C27" s="12"/>
      <c r="D27" s="12"/>
      <c r="E27" s="12"/>
      <c r="F27" s="12"/>
      <c r="G27" s="46"/>
      <c r="H27" s="46"/>
      <c r="I27" s="46"/>
      <c r="J27" s="46"/>
      <c r="K27" s="46"/>
    </row>
    <row r="28" spans="1:11" hidden="1" x14ac:dyDescent="0.2">
      <c r="A28" s="12" t="s">
        <v>70</v>
      </c>
      <c r="B28" s="12"/>
      <c r="C28" s="12"/>
      <c r="D28" s="12"/>
      <c r="E28" s="12"/>
      <c r="F28" s="12"/>
      <c r="G28" s="46"/>
      <c r="H28" s="46"/>
      <c r="I28" s="46"/>
      <c r="J28" s="46"/>
      <c r="K28" s="46"/>
    </row>
    <row r="29" spans="1:11" hidden="1" x14ac:dyDescent="0.2">
      <c r="A29" s="13" t="s">
        <v>71</v>
      </c>
      <c r="B29" s="13"/>
      <c r="C29" s="13"/>
      <c r="D29" s="13"/>
      <c r="E29" s="13"/>
      <c r="F29" s="13"/>
      <c r="G29" s="46"/>
      <c r="H29" s="46"/>
      <c r="I29" s="46"/>
      <c r="J29" s="46"/>
      <c r="K29" s="46"/>
    </row>
    <row r="30" spans="1:11" hidden="1" x14ac:dyDescent="0.2">
      <c r="A30" s="13" t="s">
        <v>72</v>
      </c>
      <c r="B30" s="13"/>
      <c r="C30" s="13"/>
      <c r="D30" s="13"/>
      <c r="E30" s="13"/>
      <c r="F30" s="13"/>
      <c r="G30" s="46"/>
      <c r="H30" s="46"/>
      <c r="I30" s="46"/>
      <c r="J30" s="46"/>
      <c r="K30" s="46"/>
    </row>
    <row r="31" spans="1:11" hidden="1" x14ac:dyDescent="0.2">
      <c r="A31" s="12" t="s">
        <v>73</v>
      </c>
      <c r="B31" s="12"/>
      <c r="C31" s="12"/>
      <c r="D31" s="12"/>
      <c r="E31" s="12"/>
      <c r="F31" s="12"/>
      <c r="G31" s="46"/>
      <c r="H31" s="46"/>
      <c r="I31" s="46"/>
      <c r="J31" s="46"/>
      <c r="K31" s="46"/>
    </row>
    <row r="32" spans="1:11" hidden="1" x14ac:dyDescent="0.2">
      <c r="A32" s="12" t="s">
        <v>74</v>
      </c>
      <c r="B32" s="12"/>
      <c r="C32" s="12"/>
      <c r="D32" s="12"/>
      <c r="E32" s="12"/>
      <c r="F32" s="12"/>
      <c r="G32" s="46"/>
      <c r="H32" s="46"/>
      <c r="I32" s="46"/>
      <c r="J32" s="46"/>
      <c r="K32" s="46"/>
    </row>
    <row r="33" spans="1:11" hidden="1" x14ac:dyDescent="0.2">
      <c r="A33" s="12" t="s">
        <v>75</v>
      </c>
      <c r="B33" s="12"/>
      <c r="C33" s="12"/>
      <c r="D33" s="12"/>
      <c r="E33" s="12"/>
      <c r="F33" s="12"/>
      <c r="G33" s="46"/>
      <c r="H33" s="46"/>
      <c r="I33" s="46"/>
      <c r="J33" s="46"/>
      <c r="K33" s="46"/>
    </row>
    <row r="34" spans="1:11" hidden="1" x14ac:dyDescent="0.2">
      <c r="A34" s="13" t="s">
        <v>76</v>
      </c>
      <c r="B34" s="13"/>
      <c r="C34" s="13"/>
      <c r="D34" s="13"/>
      <c r="E34" s="13"/>
      <c r="F34" s="13"/>
      <c r="G34" s="46"/>
      <c r="H34" s="46"/>
      <c r="I34" s="46"/>
      <c r="J34" s="46"/>
      <c r="K34" s="46"/>
    </row>
    <row r="35" spans="1:11" hidden="1" x14ac:dyDescent="0.2">
      <c r="A35" s="13" t="s">
        <v>77</v>
      </c>
      <c r="B35" s="13"/>
      <c r="C35" s="13"/>
      <c r="D35" s="13"/>
      <c r="E35" s="13"/>
      <c r="F35" s="13"/>
      <c r="G35" s="46"/>
      <c r="H35" s="46"/>
      <c r="I35" s="46"/>
      <c r="J35" s="46"/>
      <c r="K35" s="46"/>
    </row>
    <row r="36" spans="1:11" hidden="1" x14ac:dyDescent="0.2">
      <c r="A36" s="99" t="s">
        <v>54</v>
      </c>
      <c r="B36" s="98"/>
      <c r="C36" s="98"/>
      <c r="D36" s="98"/>
      <c r="E36" s="98"/>
      <c r="F36" s="98"/>
      <c r="G36" s="46"/>
      <c r="H36" s="46"/>
      <c r="I36" s="46"/>
      <c r="J36" s="46"/>
      <c r="K36" s="46"/>
    </row>
    <row r="37" spans="1:11" hidden="1" x14ac:dyDescent="0.2">
      <c r="A37" s="99" t="s">
        <v>78</v>
      </c>
      <c r="B37" s="98"/>
      <c r="C37" s="98"/>
      <c r="D37" s="98"/>
      <c r="E37" s="98"/>
      <c r="F37" s="98"/>
      <c r="G37" s="46"/>
      <c r="H37" s="46"/>
      <c r="I37" s="46"/>
      <c r="J37" s="46"/>
      <c r="K37" s="46"/>
    </row>
    <row r="38" spans="1:11" hidden="1" x14ac:dyDescent="0.2">
      <c r="A38" s="99" t="s">
        <v>121</v>
      </c>
      <c r="B38" s="98"/>
      <c r="C38" s="98"/>
      <c r="D38" s="98"/>
      <c r="E38" s="98"/>
      <c r="F38" s="98"/>
      <c r="G38" s="46"/>
      <c r="H38" s="46"/>
      <c r="I38" s="46"/>
      <c r="J38" s="46"/>
      <c r="K38" s="46"/>
    </row>
    <row r="39" spans="1:11" hidden="1" x14ac:dyDescent="0.2">
      <c r="A39" s="63" t="s">
        <v>79</v>
      </c>
      <c r="B39" s="5"/>
      <c r="C39" s="5"/>
      <c r="D39" s="5"/>
      <c r="E39" s="5"/>
      <c r="F39" s="5"/>
      <c r="G39" s="46"/>
      <c r="H39" s="46"/>
      <c r="I39" s="46"/>
      <c r="J39" s="46"/>
      <c r="K39" s="46"/>
    </row>
    <row r="40" spans="1:11" hidden="1" x14ac:dyDescent="0.2">
      <c r="A40" s="64" t="s">
        <v>80</v>
      </c>
      <c r="B40" s="5"/>
      <c r="C40" s="5"/>
      <c r="D40" s="5"/>
      <c r="E40" s="5"/>
      <c r="F40" s="5"/>
      <c r="G40" s="46"/>
      <c r="H40" s="46"/>
      <c r="I40" s="46"/>
      <c r="J40" s="46"/>
      <c r="K40" s="46"/>
    </row>
    <row r="41" spans="1:11" hidden="1" x14ac:dyDescent="0.2">
      <c r="A41" s="64" t="s">
        <v>81</v>
      </c>
      <c r="B41" s="5"/>
      <c r="C41" s="5"/>
      <c r="D41" s="5"/>
      <c r="E41" s="5"/>
      <c r="F41" s="5"/>
      <c r="G41" s="46"/>
      <c r="H41" s="46"/>
      <c r="I41" s="46"/>
      <c r="J41" s="46"/>
      <c r="K41" s="46"/>
    </row>
    <row r="42" spans="1:11" hidden="1" x14ac:dyDescent="0.2">
      <c r="A42" s="64" t="s">
        <v>82</v>
      </c>
      <c r="B42" s="5"/>
      <c r="C42" s="5"/>
      <c r="D42" s="5"/>
      <c r="E42" s="5"/>
      <c r="F42" s="5"/>
      <c r="G42" s="46"/>
      <c r="H42" s="46"/>
      <c r="I42" s="46"/>
      <c r="J42" s="46"/>
      <c r="K42" s="46"/>
    </row>
    <row r="43" spans="1:11" hidden="1" x14ac:dyDescent="0.2">
      <c r="A43" s="64" t="s">
        <v>83</v>
      </c>
      <c r="B43" s="5"/>
      <c r="C43" s="5"/>
      <c r="D43" s="5"/>
      <c r="E43" s="5"/>
      <c r="F43" s="5"/>
      <c r="G43" s="46"/>
      <c r="H43" s="46"/>
      <c r="I43" s="46"/>
      <c r="J43" s="46"/>
      <c r="K43" s="46"/>
    </row>
    <row r="44" spans="1:11" hidden="1" x14ac:dyDescent="0.2">
      <c r="A44" s="64" t="s">
        <v>84</v>
      </c>
      <c r="B44" s="5"/>
      <c r="C44" s="5"/>
      <c r="D44" s="5"/>
      <c r="E44" s="5"/>
      <c r="F44" s="5"/>
      <c r="G44" s="46"/>
      <c r="H44" s="46"/>
      <c r="I44" s="46"/>
      <c r="J44" s="46"/>
      <c r="K44" s="46"/>
    </row>
    <row r="45" spans="1:11" hidden="1" x14ac:dyDescent="0.2">
      <c r="A45" s="100" t="s">
        <v>85</v>
      </c>
      <c r="B45" s="98"/>
      <c r="C45" s="98"/>
      <c r="D45" s="98"/>
      <c r="E45" s="98"/>
      <c r="F45" s="98"/>
      <c r="G45" s="46"/>
      <c r="H45" s="46"/>
      <c r="I45" s="46"/>
      <c r="J45" s="46"/>
      <c r="K45" s="46"/>
    </row>
    <row r="46" spans="1:11" hidden="1" x14ac:dyDescent="0.2">
      <c r="A46" s="98" t="s">
        <v>86</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87</v>
      </c>
      <c r="B48" s="98"/>
      <c r="C48" s="98"/>
      <c r="D48" s="98"/>
      <c r="E48" s="98"/>
      <c r="F48" s="98"/>
      <c r="G48" s="46"/>
      <c r="H48" s="46"/>
      <c r="I48" s="46"/>
      <c r="J48" s="46"/>
      <c r="K48" s="46"/>
    </row>
    <row r="49" spans="1:11" ht="25.5" hidden="1" x14ac:dyDescent="0.2">
      <c r="A49" s="119" t="s">
        <v>88</v>
      </c>
      <c r="B49" s="98"/>
      <c r="C49" s="98"/>
      <c r="D49" s="98"/>
      <c r="E49" s="98"/>
      <c r="F49" s="98"/>
      <c r="G49" s="46"/>
      <c r="H49" s="46"/>
      <c r="I49" s="46"/>
      <c r="J49" s="46"/>
      <c r="K49" s="46"/>
    </row>
    <row r="50" spans="1:11" ht="25.5" hidden="1" x14ac:dyDescent="0.2">
      <c r="A50" s="120" t="s">
        <v>89</v>
      </c>
      <c r="B50" s="5"/>
      <c r="C50" s="5"/>
      <c r="D50" s="5"/>
      <c r="E50" s="5"/>
      <c r="F50" s="5"/>
      <c r="G50" s="46"/>
      <c r="H50" s="46"/>
      <c r="I50" s="46"/>
      <c r="J50" s="46"/>
      <c r="K50" s="46"/>
    </row>
    <row r="51" spans="1:11" ht="25.5" hidden="1" x14ac:dyDescent="0.2">
      <c r="A51" s="120" t="s">
        <v>90</v>
      </c>
      <c r="B51" s="5"/>
      <c r="C51" s="5"/>
      <c r="D51" s="5"/>
      <c r="E51" s="5"/>
      <c r="F51" s="5"/>
      <c r="G51" s="46"/>
      <c r="H51" s="46"/>
      <c r="I51" s="46"/>
      <c r="J51" s="46"/>
      <c r="K51" s="46"/>
    </row>
    <row r="52" spans="1:11" ht="38.25" hidden="1" x14ac:dyDescent="0.2">
      <c r="A52" s="120" t="s">
        <v>91</v>
      </c>
      <c r="B52" s="110"/>
      <c r="C52" s="110"/>
      <c r="D52" s="118"/>
      <c r="E52" s="66"/>
      <c r="F52" s="66"/>
      <c r="G52" s="46"/>
      <c r="H52" s="46"/>
      <c r="I52" s="46"/>
      <c r="J52" s="46"/>
      <c r="K52" s="46"/>
    </row>
    <row r="53" spans="1:11" hidden="1" x14ac:dyDescent="0.2">
      <c r="A53" s="115" t="s">
        <v>92</v>
      </c>
      <c r="B53" s="116"/>
      <c r="C53" s="116"/>
      <c r="D53" s="109"/>
      <c r="E53" s="67"/>
      <c r="F53" s="67" t="b">
        <v>1</v>
      </c>
      <c r="G53" s="46"/>
      <c r="H53" s="46"/>
      <c r="I53" s="46"/>
      <c r="J53" s="46"/>
      <c r="K53" s="46"/>
    </row>
    <row r="54" spans="1:11" hidden="1" x14ac:dyDescent="0.2">
      <c r="A54" s="117" t="s">
        <v>93</v>
      </c>
      <c r="B54" s="115"/>
      <c r="C54" s="115"/>
      <c r="D54" s="115"/>
      <c r="E54" s="67"/>
      <c r="F54" s="67" t="b">
        <v>0</v>
      </c>
      <c r="G54" s="46"/>
      <c r="H54" s="46"/>
      <c r="I54" s="46"/>
      <c r="J54" s="46"/>
      <c r="K54" s="46"/>
    </row>
    <row r="55" spans="1:11" hidden="1" x14ac:dyDescent="0.2">
      <c r="A55" s="121"/>
      <c r="B55" s="111">
        <f>COUNT(Travel!B12:B12)</f>
        <v>1</v>
      </c>
      <c r="C55" s="111"/>
      <c r="D55" s="111">
        <f>COUNTIF(Travel!D12:D12,"*")</f>
        <v>1</v>
      </c>
      <c r="E55" s="112"/>
      <c r="F55" s="112" t="b">
        <f>MIN(B55,D55)=MAX(B55,D55)</f>
        <v>1</v>
      </c>
      <c r="G55" s="46"/>
      <c r="H55" s="46"/>
      <c r="I55" s="46"/>
      <c r="J55" s="46"/>
      <c r="K55" s="46"/>
    </row>
    <row r="56" spans="1:11" hidden="1" x14ac:dyDescent="0.2">
      <c r="A56" s="121" t="s">
        <v>94</v>
      </c>
      <c r="B56" s="111">
        <f>COUNT(Travel!B17:B23)</f>
        <v>7</v>
      </c>
      <c r="C56" s="111"/>
      <c r="D56" s="111">
        <f>COUNTIF(Travel!D17:D23,"*")</f>
        <v>7</v>
      </c>
      <c r="E56" s="112"/>
      <c r="F56" s="112" t="b">
        <f>MIN(B56,D56)=MAX(B56,D56)</f>
        <v>1</v>
      </c>
    </row>
    <row r="57" spans="1:11" hidden="1" x14ac:dyDescent="0.2">
      <c r="A57" s="122"/>
      <c r="B57" s="111">
        <f>COUNT(Travel!B28:B28)</f>
        <v>1</v>
      </c>
      <c r="C57" s="111"/>
      <c r="D57" s="111">
        <f>COUNTIF(Travel!D28:D28,"*")</f>
        <v>0</v>
      </c>
      <c r="E57" s="112"/>
      <c r="F57" s="112" t="b">
        <f>MIN(B57,D57)=MAX(B57,D57)</f>
        <v>0</v>
      </c>
    </row>
    <row r="58" spans="1:11" hidden="1" x14ac:dyDescent="0.2">
      <c r="A58" s="123" t="s">
        <v>95</v>
      </c>
      <c r="B58" s="113">
        <f>COUNT(Hospitality!B11:B11)</f>
        <v>1</v>
      </c>
      <c r="C58" s="113"/>
      <c r="D58" s="113">
        <f>COUNTIF(Hospitality!D11:D11,"*")</f>
        <v>1</v>
      </c>
      <c r="E58" s="114"/>
      <c r="F58" s="114" t="b">
        <f>MIN(B58,D58)=MAX(B58,D58)</f>
        <v>1</v>
      </c>
    </row>
    <row r="59" spans="1:11" hidden="1" x14ac:dyDescent="0.2">
      <c r="A59" s="124" t="s">
        <v>96</v>
      </c>
      <c r="B59" s="112">
        <f>COUNT('All other expenses'!B11:B23)</f>
        <v>13</v>
      </c>
      <c r="C59" s="112"/>
      <c r="D59" s="112">
        <f>COUNTIF('All other expenses'!D11:D23,"*")</f>
        <v>13</v>
      </c>
      <c r="E59" s="112"/>
      <c r="F59" s="112" t="b">
        <f>MIN(B59,D59)=MAX(B59,D59)</f>
        <v>1</v>
      </c>
    </row>
    <row r="60" spans="1:11" hidden="1" x14ac:dyDescent="0.2">
      <c r="A60" s="123" t="s">
        <v>97</v>
      </c>
      <c r="B60" s="113">
        <f>COUNTIF('Gifts and benefits'!B11:B21,"*")</f>
        <v>11</v>
      </c>
      <c r="C60" s="113">
        <f>COUNTIF('Gifts and benefits'!C11:C21,"*")</f>
        <v>11</v>
      </c>
      <c r="D60" s="113"/>
      <c r="E60" s="113">
        <f>COUNTA('Gifts and benefits'!E11:E21)</f>
        <v>11</v>
      </c>
      <c r="F60" s="114"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93"/>
  <sheetViews>
    <sheetView tabSelected="1" topLeftCell="A2"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59" t="s">
        <v>98</v>
      </c>
      <c r="B1" s="159"/>
      <c r="C1" s="159"/>
      <c r="D1" s="159"/>
      <c r="E1" s="159"/>
      <c r="F1" s="46"/>
    </row>
    <row r="2" spans="1:6" ht="21" customHeight="1" x14ac:dyDescent="0.2">
      <c r="A2" s="4" t="s">
        <v>52</v>
      </c>
      <c r="B2" s="164" t="str">
        <f>'Summary and sign-off'!B2:F2</f>
        <v>Te Kawa Mataaho Public Service Commission</v>
      </c>
      <c r="C2" s="164"/>
      <c r="D2" s="164"/>
      <c r="E2" s="164"/>
      <c r="F2" s="46"/>
    </row>
    <row r="3" spans="1:6" ht="21" customHeight="1" x14ac:dyDescent="0.2">
      <c r="A3" s="4" t="s">
        <v>99</v>
      </c>
      <c r="B3" s="164" t="str">
        <f>'Summary and sign-off'!B3:F3</f>
        <v>Gráinne Moss</v>
      </c>
      <c r="C3" s="164"/>
      <c r="D3" s="164"/>
      <c r="E3" s="164"/>
      <c r="F3" s="46"/>
    </row>
    <row r="4" spans="1:6" ht="21" customHeight="1" x14ac:dyDescent="0.2">
      <c r="A4" s="4" t="s">
        <v>100</v>
      </c>
      <c r="B4" s="164">
        <f>'Summary and sign-off'!B4:F4</f>
        <v>44378</v>
      </c>
      <c r="C4" s="164"/>
      <c r="D4" s="164"/>
      <c r="E4" s="164"/>
      <c r="F4" s="46"/>
    </row>
    <row r="5" spans="1:6" ht="21" customHeight="1" x14ac:dyDescent="0.2">
      <c r="A5" s="4" t="s">
        <v>101</v>
      </c>
      <c r="B5" s="164">
        <f>'Summary and sign-off'!B5:F5</f>
        <v>44742</v>
      </c>
      <c r="C5" s="164"/>
      <c r="D5" s="164"/>
      <c r="E5" s="164"/>
      <c r="F5" s="46"/>
    </row>
    <row r="6" spans="1:6" ht="21" customHeight="1" x14ac:dyDescent="0.2">
      <c r="A6" s="4" t="s">
        <v>102</v>
      </c>
      <c r="B6" s="163" t="s">
        <v>70</v>
      </c>
      <c r="C6" s="163"/>
      <c r="D6" s="163"/>
      <c r="E6" s="163"/>
      <c r="F6" s="46"/>
    </row>
    <row r="7" spans="1:6" ht="21" customHeight="1" x14ac:dyDescent="0.2">
      <c r="A7" s="4" t="s">
        <v>53</v>
      </c>
      <c r="B7" s="163" t="s">
        <v>71</v>
      </c>
      <c r="C7" s="163"/>
      <c r="D7" s="163"/>
      <c r="E7" s="163"/>
      <c r="F7" s="46"/>
    </row>
    <row r="8" spans="1:6" ht="36" customHeight="1" x14ac:dyDescent="0.2">
      <c r="A8" s="167" t="s">
        <v>103</v>
      </c>
      <c r="B8" s="168"/>
      <c r="C8" s="168"/>
      <c r="D8" s="168"/>
      <c r="E8" s="168"/>
      <c r="F8" s="22"/>
    </row>
    <row r="9" spans="1:6" ht="36" customHeight="1" x14ac:dyDescent="0.2">
      <c r="A9" s="169"/>
      <c r="B9" s="170"/>
      <c r="C9" s="170"/>
      <c r="D9" s="170"/>
      <c r="E9" s="170"/>
      <c r="F9" s="22"/>
    </row>
    <row r="10" spans="1:6" ht="24.75" customHeight="1" x14ac:dyDescent="0.2">
      <c r="A10" s="166" t="s">
        <v>104</v>
      </c>
      <c r="B10" s="171"/>
      <c r="C10" s="166"/>
      <c r="D10" s="166"/>
      <c r="E10" s="166"/>
      <c r="F10" s="47"/>
    </row>
    <row r="11" spans="1:6" ht="27" customHeight="1" x14ac:dyDescent="0.2">
      <c r="A11" s="35" t="s">
        <v>175</v>
      </c>
      <c r="B11" s="35" t="s">
        <v>56</v>
      </c>
      <c r="C11" s="35" t="s">
        <v>176</v>
      </c>
      <c r="D11" s="35" t="s">
        <v>177</v>
      </c>
      <c r="E11" s="35" t="s">
        <v>105</v>
      </c>
      <c r="F11" s="48"/>
    </row>
    <row r="12" spans="1:6" s="87" customFormat="1" x14ac:dyDescent="0.2">
      <c r="A12" s="140" t="s">
        <v>124</v>
      </c>
      <c r="B12" s="141">
        <v>0</v>
      </c>
      <c r="C12" s="142" t="s">
        <v>125</v>
      </c>
      <c r="D12" s="142" t="s">
        <v>126</v>
      </c>
      <c r="E12" s="143"/>
      <c r="F12" s="1"/>
    </row>
    <row r="13" spans="1:6" ht="19.5" customHeight="1" x14ac:dyDescent="0.2">
      <c r="A13" s="107" t="s">
        <v>106</v>
      </c>
      <c r="B13" s="108">
        <f>SUM(B12:B12)</f>
        <v>0</v>
      </c>
      <c r="C13" s="147"/>
      <c r="D13" s="148"/>
      <c r="E13" s="148"/>
      <c r="F13" s="46"/>
    </row>
    <row r="14" spans="1:6" ht="10.5" customHeight="1" x14ac:dyDescent="0.2">
      <c r="A14" s="27"/>
      <c r="B14" s="22"/>
      <c r="C14" s="27"/>
      <c r="D14" s="27"/>
      <c r="E14" s="27"/>
      <c r="F14" s="27"/>
    </row>
    <row r="15" spans="1:6" ht="24.75" customHeight="1" x14ac:dyDescent="0.2">
      <c r="A15" s="172" t="s">
        <v>107</v>
      </c>
      <c r="B15" s="172"/>
      <c r="C15" s="172"/>
      <c r="D15" s="172"/>
      <c r="E15" s="172"/>
      <c r="F15" s="47"/>
    </row>
    <row r="16" spans="1:6" ht="27" customHeight="1" x14ac:dyDescent="0.2">
      <c r="A16" s="35" t="s">
        <v>175</v>
      </c>
      <c r="B16" s="35" t="s">
        <v>56</v>
      </c>
      <c r="C16" s="35" t="s">
        <v>176</v>
      </c>
      <c r="D16" s="35" t="s">
        <v>177</v>
      </c>
      <c r="E16" s="35" t="s">
        <v>105</v>
      </c>
      <c r="F16" s="48"/>
    </row>
    <row r="17" spans="1:6" s="87" customFormat="1" ht="20.25" customHeight="1" x14ac:dyDescent="0.2">
      <c r="A17" s="140" t="s">
        <v>193</v>
      </c>
      <c r="B17" s="141">
        <f>666.35+50</f>
        <v>716.35</v>
      </c>
      <c r="C17" s="142" t="s">
        <v>190</v>
      </c>
      <c r="D17" s="142" t="s">
        <v>127</v>
      </c>
      <c r="E17" s="143"/>
      <c r="F17" s="1" t="s">
        <v>128</v>
      </c>
    </row>
    <row r="18" spans="1:6" s="87" customFormat="1" ht="20.25" customHeight="1" x14ac:dyDescent="0.2">
      <c r="A18" s="140" t="s">
        <v>194</v>
      </c>
      <c r="B18" s="141">
        <f>152+4.6+75</f>
        <v>231.6</v>
      </c>
      <c r="C18" s="142" t="s">
        <v>190</v>
      </c>
      <c r="D18" s="142" t="s">
        <v>129</v>
      </c>
      <c r="E18" s="143"/>
      <c r="F18" s="1" t="s">
        <v>130</v>
      </c>
    </row>
    <row r="19" spans="1:6" s="87" customFormat="1" ht="20.25" customHeight="1" x14ac:dyDescent="0.2">
      <c r="A19" s="140" t="s">
        <v>195</v>
      </c>
      <c r="B19" s="141">
        <v>60</v>
      </c>
      <c r="C19" s="142" t="s">
        <v>190</v>
      </c>
      <c r="D19" s="142" t="s">
        <v>185</v>
      </c>
      <c r="E19" s="143"/>
      <c r="F19" s="1"/>
    </row>
    <row r="20" spans="1:6" s="87" customFormat="1" ht="20.25" customHeight="1" x14ac:dyDescent="0.2">
      <c r="A20" s="140" t="s">
        <v>186</v>
      </c>
      <c r="B20" s="141">
        <v>30</v>
      </c>
      <c r="C20" s="142" t="s">
        <v>187</v>
      </c>
      <c r="D20" s="142" t="s">
        <v>191</v>
      </c>
      <c r="E20" s="143"/>
      <c r="F20" s="1"/>
    </row>
    <row r="21" spans="1:6" s="87" customFormat="1" ht="20.25" customHeight="1" x14ac:dyDescent="0.2">
      <c r="A21" s="140" t="s">
        <v>192</v>
      </c>
      <c r="B21" s="141">
        <v>316.22000000000003</v>
      </c>
      <c r="C21" s="142" t="s">
        <v>190</v>
      </c>
      <c r="D21" s="142" t="s">
        <v>127</v>
      </c>
      <c r="E21" s="143"/>
      <c r="F21" s="1"/>
    </row>
    <row r="22" spans="1:6" s="87" customFormat="1" ht="20.25" customHeight="1" x14ac:dyDescent="0.2">
      <c r="A22" s="140" t="s">
        <v>192</v>
      </c>
      <c r="B22" s="141">
        <f>173.94+4</f>
        <v>177.94</v>
      </c>
      <c r="C22" s="142" t="s">
        <v>190</v>
      </c>
      <c r="D22" s="142" t="s">
        <v>188</v>
      </c>
      <c r="E22" s="143"/>
      <c r="F22" s="1"/>
    </row>
    <row r="23" spans="1:6" s="87" customFormat="1" ht="20.25" customHeight="1" x14ac:dyDescent="0.2">
      <c r="A23" s="140" t="s">
        <v>192</v>
      </c>
      <c r="B23" s="141">
        <f>96.46+4</f>
        <v>100.46</v>
      </c>
      <c r="C23" s="142" t="s">
        <v>190</v>
      </c>
      <c r="D23" s="142" t="s">
        <v>131</v>
      </c>
      <c r="E23" s="143"/>
      <c r="F23" s="1"/>
    </row>
    <row r="24" spans="1:6" ht="19.5" customHeight="1" x14ac:dyDescent="0.2">
      <c r="A24" s="107" t="s">
        <v>108</v>
      </c>
      <c r="B24" s="108">
        <f>SUM(B17:B23)</f>
        <v>1632.5700000000002</v>
      </c>
      <c r="C24" s="147"/>
      <c r="D24" s="165"/>
      <c r="E24" s="165"/>
      <c r="F24" s="46"/>
    </row>
    <row r="25" spans="1:6" ht="10.5" customHeight="1" x14ac:dyDescent="0.2">
      <c r="A25" s="27"/>
      <c r="B25" s="22"/>
      <c r="C25" s="27"/>
      <c r="D25" s="27"/>
      <c r="E25" s="27"/>
      <c r="F25" s="27"/>
    </row>
    <row r="26" spans="1:6" ht="24.75" customHeight="1" x14ac:dyDescent="0.2">
      <c r="A26" s="166" t="s">
        <v>109</v>
      </c>
      <c r="B26" s="166"/>
      <c r="C26" s="166"/>
      <c r="D26" s="166"/>
      <c r="E26" s="166"/>
      <c r="F26" s="46"/>
    </row>
    <row r="27" spans="1:6" ht="27" customHeight="1" x14ac:dyDescent="0.2">
      <c r="A27" s="35" t="s">
        <v>175</v>
      </c>
      <c r="B27" s="35" t="s">
        <v>56</v>
      </c>
      <c r="C27" s="35" t="s">
        <v>176</v>
      </c>
      <c r="D27" s="35" t="s">
        <v>177</v>
      </c>
      <c r="E27" s="35" t="s">
        <v>105</v>
      </c>
      <c r="F27" s="49"/>
    </row>
    <row r="28" spans="1:6" s="87" customFormat="1" ht="20.25" customHeight="1" x14ac:dyDescent="0.2">
      <c r="A28" s="140" t="s">
        <v>189</v>
      </c>
      <c r="B28" s="141">
        <v>0</v>
      </c>
      <c r="C28" s="142" t="s">
        <v>189</v>
      </c>
      <c r="D28" s="142"/>
      <c r="E28" s="143"/>
      <c r="F28" s="1"/>
    </row>
    <row r="29" spans="1:6" ht="19.5" customHeight="1" x14ac:dyDescent="0.2">
      <c r="A29" s="107" t="s">
        <v>110</v>
      </c>
      <c r="B29" s="108">
        <f>SUM(B28:B28)</f>
        <v>0</v>
      </c>
      <c r="C29" s="147"/>
      <c r="D29" s="165"/>
      <c r="E29" s="165"/>
      <c r="F29" s="46"/>
    </row>
    <row r="30" spans="1:6" ht="10.5" customHeight="1" x14ac:dyDescent="0.2">
      <c r="A30" s="27"/>
      <c r="B30" s="92"/>
      <c r="C30" s="22"/>
      <c r="D30" s="27"/>
      <c r="E30" s="27"/>
      <c r="F30" s="27"/>
    </row>
    <row r="31" spans="1:6" ht="34.5" customHeight="1" x14ac:dyDescent="0.2">
      <c r="A31" s="50" t="s">
        <v>111</v>
      </c>
      <c r="B31" s="93">
        <f>B13+B24+B29</f>
        <v>1632.5700000000002</v>
      </c>
      <c r="C31" s="51"/>
      <c r="D31" s="51"/>
      <c r="E31" s="51"/>
      <c r="F31" s="26"/>
    </row>
    <row r="32" spans="1:6" x14ac:dyDescent="0.2">
      <c r="A32" s="27"/>
      <c r="B32" s="22"/>
      <c r="C32" s="27"/>
      <c r="D32" s="27"/>
      <c r="E32" s="27"/>
      <c r="F32" s="27"/>
    </row>
    <row r="33" spans="1:6" x14ac:dyDescent="0.2">
      <c r="A33" s="52"/>
      <c r="B33" s="25"/>
      <c r="C33" s="26"/>
      <c r="D33" s="26"/>
      <c r="E33" s="26"/>
      <c r="F33" s="27"/>
    </row>
    <row r="34" spans="1:6" ht="12.6" customHeight="1" x14ac:dyDescent="0.2">
      <c r="A34" s="23"/>
      <c r="B34" s="53"/>
      <c r="C34" s="53"/>
      <c r="D34" s="32"/>
      <c r="E34" s="32"/>
      <c r="F34" s="27"/>
    </row>
    <row r="35" spans="1:6" ht="12.95" customHeight="1" x14ac:dyDescent="0.2">
      <c r="A35" s="31"/>
      <c r="B35" s="27"/>
      <c r="C35" s="32"/>
      <c r="D35" s="27"/>
      <c r="E35" s="32"/>
      <c r="F35" s="27"/>
    </row>
    <row r="36" spans="1:6" x14ac:dyDescent="0.2">
      <c r="A36" s="31"/>
      <c r="B36" s="32"/>
      <c r="C36" s="32"/>
      <c r="D36" s="32"/>
      <c r="E36" s="54"/>
      <c r="F36" s="46"/>
    </row>
    <row r="37" spans="1:6" x14ac:dyDescent="0.2">
      <c r="A37" s="23"/>
      <c r="B37" s="25"/>
      <c r="C37" s="26"/>
      <c r="D37" s="26"/>
      <c r="E37" s="26"/>
      <c r="F37" s="27"/>
    </row>
    <row r="38" spans="1:6" ht="12.95" customHeight="1" x14ac:dyDescent="0.2">
      <c r="A38" s="31"/>
      <c r="B38" s="27"/>
      <c r="C38" s="32"/>
      <c r="D38" s="27"/>
      <c r="E38" s="32"/>
      <c r="F38" s="27"/>
    </row>
    <row r="39" spans="1:6" x14ac:dyDescent="0.2">
      <c r="A39" s="31"/>
      <c r="B39" s="32"/>
      <c r="C39" s="32"/>
      <c r="D39" s="32"/>
      <c r="E39" s="54"/>
      <c r="F39" s="46"/>
    </row>
    <row r="40" spans="1:6" x14ac:dyDescent="0.2">
      <c r="A40" s="36"/>
      <c r="B40" s="36"/>
      <c r="C40" s="36"/>
      <c r="D40" s="36"/>
      <c r="E40" s="54"/>
      <c r="F40" s="46"/>
    </row>
    <row r="41" spans="1:6" x14ac:dyDescent="0.2">
      <c r="A41" s="40"/>
      <c r="B41" s="27"/>
      <c r="C41" s="27"/>
      <c r="D41" s="27"/>
      <c r="E41" s="46"/>
      <c r="F41" s="46"/>
    </row>
    <row r="42" spans="1:6" hidden="1" x14ac:dyDescent="0.2">
      <c r="A42" s="40"/>
      <c r="B42" s="27"/>
      <c r="C42" s="27"/>
      <c r="D42" s="27"/>
      <c r="E42" s="46"/>
      <c r="F42" s="46"/>
    </row>
    <row r="43" spans="1:6" x14ac:dyDescent="0.2"/>
    <row r="44" spans="1:6" x14ac:dyDescent="0.2"/>
    <row r="45" spans="1:6" x14ac:dyDescent="0.2"/>
    <row r="46" spans="1:6" x14ac:dyDescent="0.2"/>
    <row r="47" spans="1:6" ht="12.75" hidden="1" customHeight="1" x14ac:dyDescent="0.2"/>
    <row r="48" spans="1:6" x14ac:dyDescent="0.2"/>
    <row r="49" spans="1:6" x14ac:dyDescent="0.2"/>
    <row r="50" spans="1:6" hidden="1" x14ac:dyDescent="0.2">
      <c r="A50" s="55"/>
      <c r="B50" s="46"/>
      <c r="C50" s="46"/>
      <c r="D50" s="46"/>
      <c r="E50" s="46"/>
      <c r="F50" s="46"/>
    </row>
    <row r="51" spans="1:6" hidden="1" x14ac:dyDescent="0.2">
      <c r="A51" s="55"/>
      <c r="B51" s="46"/>
      <c r="C51" s="46"/>
      <c r="D51" s="46"/>
      <c r="E51" s="46"/>
      <c r="F51" s="46"/>
    </row>
    <row r="52" spans="1:6" hidden="1" x14ac:dyDescent="0.2">
      <c r="A52" s="55"/>
      <c r="B52" s="46"/>
      <c r="C52" s="46"/>
      <c r="D52" s="46"/>
      <c r="E52" s="46"/>
      <c r="F52" s="46"/>
    </row>
    <row r="53" spans="1:6" hidden="1" x14ac:dyDescent="0.2">
      <c r="A53" s="55"/>
      <c r="B53" s="46"/>
      <c r="C53" s="46"/>
      <c r="D53" s="46"/>
      <c r="E53" s="46"/>
      <c r="F53" s="46"/>
    </row>
    <row r="54" spans="1:6" hidden="1" x14ac:dyDescent="0.2">
      <c r="A54" s="55"/>
      <c r="B54" s="46"/>
      <c r="C54" s="46"/>
      <c r="D54" s="46"/>
      <c r="E54" s="46"/>
      <c r="F54" s="46"/>
    </row>
    <row r="55" spans="1:6" x14ac:dyDescent="0.2"/>
    <row r="56" spans="1:6" x14ac:dyDescent="0.2"/>
    <row r="57" spans="1:6" x14ac:dyDescent="0.2"/>
    <row r="58" spans="1:6" x14ac:dyDescent="0.2"/>
    <row r="60" spans="1:6" x14ac:dyDescent="0.2"/>
    <row r="61" spans="1:6" x14ac:dyDescent="0.2"/>
    <row r="62" spans="1:6" x14ac:dyDescent="0.2"/>
    <row r="63" spans="1:6" x14ac:dyDescent="0.2"/>
    <row r="64" spans="1:6" x14ac:dyDescent="0.2"/>
    <row r="65" x14ac:dyDescent="0.2"/>
    <row r="66" x14ac:dyDescent="0.2"/>
    <row r="67" x14ac:dyDescent="0.2"/>
    <row r="68" x14ac:dyDescent="0.2"/>
    <row r="69" x14ac:dyDescent="0.2"/>
    <row r="70" x14ac:dyDescent="0.2"/>
    <row r="71" x14ac:dyDescent="0.2"/>
    <row r="72" x14ac:dyDescent="0.2"/>
    <row r="73"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9" x14ac:dyDescent="0.2"/>
    <row r="90" x14ac:dyDescent="0.2"/>
    <row r="91" x14ac:dyDescent="0.2"/>
    <row r="92" x14ac:dyDescent="0.2"/>
    <row r="93" x14ac:dyDescent="0.2"/>
  </sheetData>
  <sheetProtection formatCells="0" formatRows="0" insertColumns="0" insertRows="0" deleteRows="0"/>
  <mergeCells count="14">
    <mergeCell ref="B7:E7"/>
    <mergeCell ref="B5:E5"/>
    <mergeCell ref="D29:E29"/>
    <mergeCell ref="A1:E1"/>
    <mergeCell ref="A26:E26"/>
    <mergeCell ref="B2:E2"/>
    <mergeCell ref="B3:E3"/>
    <mergeCell ref="B4:E4"/>
    <mergeCell ref="A8:E8"/>
    <mergeCell ref="A9:E9"/>
    <mergeCell ref="B6:E6"/>
    <mergeCell ref="D24:E24"/>
    <mergeCell ref="A10:E10"/>
    <mergeCell ref="A15:E15"/>
  </mergeCells>
  <phoneticPr fontId="35" type="noConversion"/>
  <dataValidations count="2">
    <dataValidation allowBlank="1" showInputMessage="1" showErrorMessage="1" prompt="Insert additional rows as needed:_x000a_- 'right click' on a row number (left of screen)_x000a_- select 'Insert' (this will insert a row above it)" sqref="A27 A16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28 A17:A23"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 B17:B23 B28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A7" zoomScaleNormal="100" workbookViewId="0">
      <selection activeCell="C17" sqref="C1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59" t="s">
        <v>98</v>
      </c>
      <c r="B1" s="159"/>
      <c r="C1" s="159"/>
      <c r="D1" s="159"/>
      <c r="E1" s="159"/>
      <c r="F1" s="38"/>
    </row>
    <row r="2" spans="1:6" ht="21" customHeight="1" x14ac:dyDescent="0.2">
      <c r="A2" s="4" t="s">
        <v>52</v>
      </c>
      <c r="B2" s="164" t="str">
        <f>'Summary and sign-off'!B2:F2</f>
        <v>Te Kawa Mataaho Public Service Commission</v>
      </c>
      <c r="C2" s="164"/>
      <c r="D2" s="164"/>
      <c r="E2" s="164"/>
      <c r="F2" s="38"/>
    </row>
    <row r="3" spans="1:6" ht="21" customHeight="1" x14ac:dyDescent="0.2">
      <c r="A3" s="4" t="s">
        <v>99</v>
      </c>
      <c r="B3" s="164" t="str">
        <f>'Summary and sign-off'!B3:F3</f>
        <v>Gráinne Moss</v>
      </c>
      <c r="C3" s="164"/>
      <c r="D3" s="164"/>
      <c r="E3" s="164"/>
      <c r="F3" s="38"/>
    </row>
    <row r="4" spans="1:6" ht="21" customHeight="1" x14ac:dyDescent="0.2">
      <c r="A4" s="4" t="s">
        <v>100</v>
      </c>
      <c r="B4" s="164">
        <f>'Summary and sign-off'!B4:F4</f>
        <v>44378</v>
      </c>
      <c r="C4" s="164"/>
      <c r="D4" s="164"/>
      <c r="E4" s="164"/>
      <c r="F4" s="38"/>
    </row>
    <row r="5" spans="1:6" ht="21" customHeight="1" x14ac:dyDescent="0.2">
      <c r="A5" s="4" t="s">
        <v>101</v>
      </c>
      <c r="B5" s="164">
        <f>'Summary and sign-off'!B5:F5</f>
        <v>44742</v>
      </c>
      <c r="C5" s="164"/>
      <c r="D5" s="164"/>
      <c r="E5" s="164"/>
      <c r="F5" s="38"/>
    </row>
    <row r="6" spans="1:6" ht="21" customHeight="1" x14ac:dyDescent="0.2">
      <c r="A6" s="4" t="s">
        <v>102</v>
      </c>
      <c r="B6" s="163" t="s">
        <v>70</v>
      </c>
      <c r="C6" s="163"/>
      <c r="D6" s="163"/>
      <c r="E6" s="163"/>
      <c r="F6" s="38"/>
    </row>
    <row r="7" spans="1:6" ht="21" customHeight="1" x14ac:dyDescent="0.2">
      <c r="A7" s="4" t="s">
        <v>53</v>
      </c>
      <c r="B7" s="163" t="s">
        <v>71</v>
      </c>
      <c r="C7" s="163"/>
      <c r="D7" s="163"/>
      <c r="E7" s="163"/>
      <c r="F7" s="38"/>
    </row>
    <row r="8" spans="1:6" ht="35.25" customHeight="1" x14ac:dyDescent="0.25">
      <c r="A8" s="175" t="s">
        <v>112</v>
      </c>
      <c r="B8" s="175"/>
      <c r="C8" s="176"/>
      <c r="D8" s="176"/>
      <c r="E8" s="176"/>
      <c r="F8" s="42"/>
    </row>
    <row r="9" spans="1:6" ht="35.25" customHeight="1" x14ac:dyDescent="0.25">
      <c r="A9" s="173"/>
      <c r="B9" s="174"/>
      <c r="C9" s="174"/>
      <c r="D9" s="174"/>
      <c r="E9" s="174"/>
      <c r="F9" s="42"/>
    </row>
    <row r="10" spans="1:6" ht="27" customHeight="1" x14ac:dyDescent="0.2">
      <c r="A10" s="35" t="s">
        <v>175</v>
      </c>
      <c r="B10" s="35" t="s">
        <v>56</v>
      </c>
      <c r="C10" s="35" t="s">
        <v>178</v>
      </c>
      <c r="D10" s="35" t="s">
        <v>177</v>
      </c>
      <c r="E10" s="35" t="s">
        <v>105</v>
      </c>
      <c r="F10" s="23"/>
    </row>
    <row r="11" spans="1:6" s="87" customFormat="1" ht="20.25" customHeight="1" x14ac:dyDescent="0.2">
      <c r="A11" s="140" t="s">
        <v>132</v>
      </c>
      <c r="B11" s="141">
        <v>0</v>
      </c>
      <c r="C11" s="140" t="s">
        <v>132</v>
      </c>
      <c r="D11" s="145" t="s">
        <v>126</v>
      </c>
      <c r="E11" s="146"/>
      <c r="F11" s="2"/>
    </row>
    <row r="12" spans="1:6" ht="34.5" customHeight="1" x14ac:dyDescent="0.2">
      <c r="A12" s="88" t="s">
        <v>113</v>
      </c>
      <c r="B12" s="97">
        <f>SUM(B11:B11)</f>
        <v>0</v>
      </c>
      <c r="C12" s="106"/>
      <c r="D12" s="165"/>
      <c r="E12" s="165"/>
      <c r="F12" s="2"/>
    </row>
    <row r="13" spans="1:6" x14ac:dyDescent="0.2">
      <c r="A13" s="21"/>
      <c r="B13" s="20"/>
      <c r="C13" s="20"/>
      <c r="D13" s="20"/>
      <c r="E13" s="20"/>
      <c r="F13" s="38"/>
    </row>
    <row r="14" spans="1:6" x14ac:dyDescent="0.2">
      <c r="A14" s="21"/>
      <c r="B14" s="22"/>
      <c r="C14" s="27"/>
      <c r="D14" s="20"/>
      <c r="E14" s="20"/>
      <c r="F14" s="38"/>
    </row>
    <row r="15" spans="1:6" ht="12.75" customHeight="1" x14ac:dyDescent="0.2">
      <c r="A15" s="23"/>
      <c r="B15" s="23"/>
      <c r="C15" s="23"/>
      <c r="D15" s="23"/>
      <c r="E15" s="23"/>
      <c r="F15" s="38"/>
    </row>
    <row r="16" spans="1:6" x14ac:dyDescent="0.2">
      <c r="A16" s="23"/>
      <c r="B16" s="31"/>
      <c r="C16" s="43"/>
      <c r="D16" s="44"/>
      <c r="E16" s="44"/>
      <c r="F16" s="38"/>
    </row>
    <row r="17" spans="1:6" x14ac:dyDescent="0.2">
      <c r="A17" s="23"/>
      <c r="B17" s="25"/>
      <c r="C17" s="26"/>
      <c r="D17" s="26"/>
      <c r="E17" s="26"/>
      <c r="F17" s="27"/>
    </row>
    <row r="18" spans="1:6" x14ac:dyDescent="0.2">
      <c r="A18" s="31"/>
      <c r="B18" s="31"/>
      <c r="C18" s="43"/>
      <c r="D18" s="43"/>
      <c r="E18" s="43"/>
      <c r="F18" s="38"/>
    </row>
    <row r="19" spans="1:6" ht="12.75" customHeight="1" x14ac:dyDescent="0.2">
      <c r="A19" s="31"/>
      <c r="B19" s="31"/>
      <c r="C19" s="45"/>
      <c r="D19" s="45"/>
      <c r="E19" s="33"/>
      <c r="F19" s="38"/>
    </row>
    <row r="20" spans="1:6" x14ac:dyDescent="0.2">
      <c r="A20" s="20"/>
      <c r="B20" s="20"/>
      <c r="C20" s="20"/>
      <c r="D20" s="20"/>
      <c r="E20" s="20"/>
      <c r="F20" s="38"/>
    </row>
    <row r="21" spans="1:6" x14ac:dyDescent="0.2"/>
    <row r="22" spans="1:6" x14ac:dyDescent="0.2"/>
    <row r="23" spans="1:6" x14ac:dyDescent="0.2"/>
    <row r="24" spans="1:6" x14ac:dyDescent="0.2"/>
    <row r="25" spans="1:6" x14ac:dyDescent="0.2"/>
    <row r="26" spans="1:6" x14ac:dyDescent="0.2"/>
    <row r="27" spans="1:6" x14ac:dyDescent="0.2"/>
    <row r="28" spans="1:6" x14ac:dyDescent="0.2"/>
    <row r="29" spans="1:6" x14ac:dyDescent="0.2"/>
    <row r="30" spans="1:6" x14ac:dyDescent="0.2"/>
    <row r="31" spans="1:6" x14ac:dyDescent="0.2"/>
    <row r="32" spans="1:6" x14ac:dyDescent="0.2"/>
    <row r="33" x14ac:dyDescent="0.2"/>
  </sheetData>
  <sheetProtection formatCells="0" insertRows="0" deleteRows="0"/>
  <mergeCells count="10">
    <mergeCell ref="D12:E12"/>
    <mergeCell ref="B6:E6"/>
    <mergeCell ref="B5:E5"/>
    <mergeCell ref="A1:E1"/>
    <mergeCell ref="A9:E9"/>
    <mergeCell ref="B2:E2"/>
    <mergeCell ref="B3:E3"/>
    <mergeCell ref="B4:E4"/>
    <mergeCell ref="A8:E8"/>
    <mergeCell ref="B7:E7"/>
  </mergeCells>
  <dataValidations xWindow="197" yWindow="699" count="2">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xWindow="197" yWindow="699"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6"/>
  <sheetViews>
    <sheetView topLeftCell="A7" zoomScaleNormal="100" workbookViewId="0">
      <selection activeCell="D10" sqref="D10"/>
    </sheetView>
  </sheetViews>
  <sheetFormatPr defaultColWidth="0" defaultRowHeight="12.75" zeroHeight="1" x14ac:dyDescent="0.2"/>
  <cols>
    <col min="1" max="1" width="35.7109375" style="16" customWidth="1"/>
    <col min="2" max="2" width="14.28515625" style="16" customWidth="1"/>
    <col min="3" max="3" width="25.8554687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59" t="s">
        <v>98</v>
      </c>
      <c r="B1" s="159"/>
      <c r="C1" s="159"/>
      <c r="D1" s="159"/>
      <c r="E1" s="159"/>
      <c r="F1" s="24"/>
    </row>
    <row r="2" spans="1:6" ht="21" customHeight="1" x14ac:dyDescent="0.2">
      <c r="A2" s="4" t="s">
        <v>52</v>
      </c>
      <c r="B2" s="164" t="str">
        <f>'Summary and sign-off'!B2:F2</f>
        <v>Te Kawa Mataaho Public Service Commission</v>
      </c>
      <c r="C2" s="164"/>
      <c r="D2" s="164"/>
      <c r="E2" s="164"/>
      <c r="F2" s="24"/>
    </row>
    <row r="3" spans="1:6" ht="21" customHeight="1" x14ac:dyDescent="0.2">
      <c r="A3" s="4" t="s">
        <v>99</v>
      </c>
      <c r="B3" s="164" t="str">
        <f>'Summary and sign-off'!B3:F3</f>
        <v>Gráinne Moss</v>
      </c>
      <c r="C3" s="164"/>
      <c r="D3" s="164"/>
      <c r="E3" s="164"/>
      <c r="F3" s="24"/>
    </row>
    <row r="4" spans="1:6" ht="21" customHeight="1" x14ac:dyDescent="0.2">
      <c r="A4" s="4" t="s">
        <v>100</v>
      </c>
      <c r="B4" s="164">
        <f>'Summary and sign-off'!B4:F4</f>
        <v>44378</v>
      </c>
      <c r="C4" s="164"/>
      <c r="D4" s="164"/>
      <c r="E4" s="164"/>
      <c r="F4" s="24"/>
    </row>
    <row r="5" spans="1:6" ht="21" customHeight="1" x14ac:dyDescent="0.2">
      <c r="A5" s="4" t="s">
        <v>101</v>
      </c>
      <c r="B5" s="164">
        <f>'Summary and sign-off'!B5:F5</f>
        <v>44742</v>
      </c>
      <c r="C5" s="164"/>
      <c r="D5" s="164"/>
      <c r="E5" s="164"/>
      <c r="F5" s="24"/>
    </row>
    <row r="6" spans="1:6" ht="21" customHeight="1" x14ac:dyDescent="0.2">
      <c r="A6" s="4" t="s">
        <v>102</v>
      </c>
      <c r="B6" s="163" t="s">
        <v>70</v>
      </c>
      <c r="C6" s="163"/>
      <c r="D6" s="163"/>
      <c r="E6" s="163"/>
      <c r="F6" s="34"/>
    </row>
    <row r="7" spans="1:6" ht="21" customHeight="1" x14ac:dyDescent="0.2">
      <c r="A7" s="4" t="s">
        <v>53</v>
      </c>
      <c r="B7" s="163" t="s">
        <v>71</v>
      </c>
      <c r="C7" s="163"/>
      <c r="D7" s="163"/>
      <c r="E7" s="163"/>
      <c r="F7" s="34"/>
    </row>
    <row r="8" spans="1:6" ht="35.25" customHeight="1" x14ac:dyDescent="0.2">
      <c r="A8" s="168" t="s">
        <v>114</v>
      </c>
      <c r="B8" s="168"/>
      <c r="C8" s="176"/>
      <c r="D8" s="176"/>
      <c r="E8" s="176"/>
      <c r="F8" s="24"/>
    </row>
    <row r="9" spans="1:6" ht="35.25" customHeight="1" x14ac:dyDescent="0.2">
      <c r="A9" s="177"/>
      <c r="B9" s="178"/>
      <c r="C9" s="178"/>
      <c r="D9" s="178"/>
      <c r="E9" s="178"/>
      <c r="F9" s="24"/>
    </row>
    <row r="10" spans="1:6" ht="27" customHeight="1" x14ac:dyDescent="0.2">
      <c r="A10" s="35" t="s">
        <v>175</v>
      </c>
      <c r="B10" s="35" t="s">
        <v>56</v>
      </c>
      <c r="C10" s="35" t="s">
        <v>179</v>
      </c>
      <c r="D10" s="35" t="s">
        <v>177</v>
      </c>
      <c r="E10" s="35" t="s">
        <v>105</v>
      </c>
      <c r="F10" s="36"/>
    </row>
    <row r="11" spans="1:6" s="87" customFormat="1" ht="20.25" customHeight="1" x14ac:dyDescent="0.2">
      <c r="A11" s="140" t="s">
        <v>133</v>
      </c>
      <c r="B11" s="141">
        <v>23.12</v>
      </c>
      <c r="C11" s="149" t="s">
        <v>134</v>
      </c>
      <c r="D11" s="149" t="s">
        <v>135</v>
      </c>
      <c r="E11" s="150" t="s">
        <v>136</v>
      </c>
      <c r="F11" s="3"/>
    </row>
    <row r="12" spans="1:6" s="87" customFormat="1" ht="20.25" customHeight="1" x14ac:dyDescent="0.2">
      <c r="A12" s="140" t="s">
        <v>137</v>
      </c>
      <c r="B12" s="141">
        <v>23.39</v>
      </c>
      <c r="C12" s="149" t="s">
        <v>134</v>
      </c>
      <c r="D12" s="149" t="s">
        <v>135</v>
      </c>
      <c r="E12" s="150" t="s">
        <v>136</v>
      </c>
      <c r="F12" s="3"/>
    </row>
    <row r="13" spans="1:6" s="87" customFormat="1" ht="20.25" customHeight="1" x14ac:dyDescent="0.2">
      <c r="A13" s="140" t="s">
        <v>138</v>
      </c>
      <c r="B13" s="141">
        <v>23.32</v>
      </c>
      <c r="C13" s="149" t="s">
        <v>134</v>
      </c>
      <c r="D13" s="149" t="s">
        <v>135</v>
      </c>
      <c r="E13" s="150" t="s">
        <v>136</v>
      </c>
      <c r="F13" s="3"/>
    </row>
    <row r="14" spans="1:6" s="87" customFormat="1" ht="20.25" customHeight="1" x14ac:dyDescent="0.2">
      <c r="A14" s="140" t="s">
        <v>139</v>
      </c>
      <c r="B14" s="141">
        <v>24.81</v>
      </c>
      <c r="C14" s="149" t="s">
        <v>134</v>
      </c>
      <c r="D14" s="149" t="s">
        <v>135</v>
      </c>
      <c r="E14" s="150" t="s">
        <v>136</v>
      </c>
      <c r="F14" s="3"/>
    </row>
    <row r="15" spans="1:6" s="87" customFormat="1" ht="20.25" customHeight="1" x14ac:dyDescent="0.2">
      <c r="A15" s="140" t="s">
        <v>140</v>
      </c>
      <c r="B15" s="141">
        <v>23.05</v>
      </c>
      <c r="C15" s="149" t="s">
        <v>134</v>
      </c>
      <c r="D15" s="149" t="s">
        <v>135</v>
      </c>
      <c r="E15" s="150" t="s">
        <v>136</v>
      </c>
      <c r="F15" s="3"/>
    </row>
    <row r="16" spans="1:6" s="87" customFormat="1" ht="20.25" customHeight="1" x14ac:dyDescent="0.2">
      <c r="A16" s="140" t="s">
        <v>141</v>
      </c>
      <c r="B16" s="141">
        <v>22.68</v>
      </c>
      <c r="C16" s="149" t="s">
        <v>134</v>
      </c>
      <c r="D16" s="149" t="s">
        <v>135</v>
      </c>
      <c r="E16" s="150" t="s">
        <v>136</v>
      </c>
      <c r="F16" s="3"/>
    </row>
    <row r="17" spans="1:6" s="87" customFormat="1" ht="20.25" customHeight="1" x14ac:dyDescent="0.2">
      <c r="A17" s="140" t="s">
        <v>142</v>
      </c>
      <c r="B17" s="141">
        <v>22.34</v>
      </c>
      <c r="C17" s="149" t="s">
        <v>134</v>
      </c>
      <c r="D17" s="149" t="s">
        <v>135</v>
      </c>
      <c r="E17" s="150" t="s">
        <v>136</v>
      </c>
      <c r="F17" s="3"/>
    </row>
    <row r="18" spans="1:6" s="87" customFormat="1" ht="20.25" customHeight="1" x14ac:dyDescent="0.2">
      <c r="A18" s="140" t="s">
        <v>143</v>
      </c>
      <c r="B18" s="141">
        <v>24.27</v>
      </c>
      <c r="C18" s="149" t="s">
        <v>134</v>
      </c>
      <c r="D18" s="149" t="s">
        <v>135</v>
      </c>
      <c r="E18" s="150" t="s">
        <v>136</v>
      </c>
      <c r="F18" s="3"/>
    </row>
    <row r="19" spans="1:6" s="87" customFormat="1" ht="20.25" customHeight="1" x14ac:dyDescent="0.2">
      <c r="A19" s="140" t="s">
        <v>144</v>
      </c>
      <c r="B19" s="141">
        <v>22.61</v>
      </c>
      <c r="C19" s="149" t="s">
        <v>134</v>
      </c>
      <c r="D19" s="149" t="s">
        <v>135</v>
      </c>
      <c r="E19" s="150" t="s">
        <v>136</v>
      </c>
      <c r="F19" s="3"/>
    </row>
    <row r="20" spans="1:6" s="87" customFormat="1" ht="20.25" customHeight="1" x14ac:dyDescent="0.2">
      <c r="A20" s="140" t="s">
        <v>145</v>
      </c>
      <c r="B20" s="141">
        <v>22.44</v>
      </c>
      <c r="C20" s="149" t="s">
        <v>134</v>
      </c>
      <c r="D20" s="149" t="s">
        <v>135</v>
      </c>
      <c r="E20" s="150" t="s">
        <v>136</v>
      </c>
      <c r="F20" s="3"/>
    </row>
    <row r="21" spans="1:6" s="87" customFormat="1" ht="20.25" customHeight="1" x14ac:dyDescent="0.2">
      <c r="A21" s="144" t="s">
        <v>146</v>
      </c>
      <c r="B21" s="141">
        <v>22.17</v>
      </c>
      <c r="C21" s="149" t="s">
        <v>134</v>
      </c>
      <c r="D21" s="149" t="s">
        <v>135</v>
      </c>
      <c r="E21" s="150" t="s">
        <v>136</v>
      </c>
      <c r="F21" s="3"/>
    </row>
    <row r="22" spans="1:6" s="87" customFormat="1" ht="20.25" customHeight="1" x14ac:dyDescent="0.2">
      <c r="A22" s="144" t="s">
        <v>147</v>
      </c>
      <c r="B22" s="141">
        <v>22</v>
      </c>
      <c r="C22" s="149" t="s">
        <v>134</v>
      </c>
      <c r="D22" s="149" t="s">
        <v>135</v>
      </c>
      <c r="E22" s="150" t="s">
        <v>136</v>
      </c>
      <c r="F22" s="3"/>
    </row>
    <row r="23" spans="1:6" s="87" customFormat="1" ht="20.25" customHeight="1" x14ac:dyDescent="0.2">
      <c r="A23" s="144" t="s">
        <v>148</v>
      </c>
      <c r="B23" s="141">
        <v>22.17</v>
      </c>
      <c r="C23" s="149" t="s">
        <v>134</v>
      </c>
      <c r="D23" s="149" t="s">
        <v>135</v>
      </c>
      <c r="E23" s="150" t="s">
        <v>136</v>
      </c>
      <c r="F23" s="3"/>
    </row>
    <row r="24" spans="1:6" ht="34.5" customHeight="1" x14ac:dyDescent="0.2">
      <c r="A24" s="88" t="s">
        <v>115</v>
      </c>
      <c r="B24" s="97">
        <f>SUM(B11:B23)</f>
        <v>298.37000000000006</v>
      </c>
      <c r="C24" s="106"/>
      <c r="D24" s="165"/>
      <c r="E24" s="165"/>
      <c r="F24" s="37"/>
    </row>
    <row r="25" spans="1:6" ht="14.1" customHeight="1" x14ac:dyDescent="0.2">
      <c r="A25" s="38"/>
      <c r="B25" s="27"/>
      <c r="C25" s="20"/>
      <c r="D25" s="20"/>
      <c r="E25" s="20"/>
      <c r="F25" s="24"/>
    </row>
    <row r="26" spans="1:6" x14ac:dyDescent="0.2">
      <c r="A26" s="21"/>
      <c r="B26" s="20"/>
      <c r="C26" s="20"/>
      <c r="D26" s="20"/>
      <c r="E26" s="20"/>
      <c r="F26" s="24"/>
    </row>
    <row r="27" spans="1:6" ht="12.6" customHeight="1" x14ac:dyDescent="0.2">
      <c r="A27" s="23"/>
      <c r="B27" s="20"/>
      <c r="C27" s="20"/>
      <c r="D27" s="20"/>
      <c r="E27" s="20"/>
      <c r="F27" s="24"/>
    </row>
    <row r="28" spans="1:6" x14ac:dyDescent="0.2">
      <c r="A28" s="23"/>
      <c r="B28" s="25"/>
      <c r="C28" s="26"/>
      <c r="D28" s="26"/>
      <c r="E28" s="26"/>
      <c r="F28" s="27"/>
    </row>
    <row r="29" spans="1:6" x14ac:dyDescent="0.2">
      <c r="A29" s="31"/>
      <c r="B29" s="32"/>
      <c r="C29" s="27"/>
      <c r="D29" s="27"/>
      <c r="E29" s="27"/>
      <c r="F29" s="27"/>
    </row>
    <row r="30" spans="1:6" ht="12.75" customHeight="1" x14ac:dyDescent="0.2">
      <c r="A30" s="31"/>
      <c r="B30" s="39"/>
      <c r="C30" s="33"/>
      <c r="D30" s="33"/>
      <c r="E30" s="33"/>
      <c r="F30" s="33"/>
    </row>
    <row r="31" spans="1:6" x14ac:dyDescent="0.2">
      <c r="A31" s="38"/>
      <c r="B31" s="40"/>
      <c r="C31" s="20"/>
      <c r="D31" s="20"/>
      <c r="E31" s="20"/>
      <c r="F31" s="38"/>
    </row>
    <row r="32" spans="1:6" hidden="1" x14ac:dyDescent="0.2">
      <c r="A32" s="20"/>
      <c r="B32" s="20"/>
      <c r="C32" s="20"/>
      <c r="D32" s="20"/>
      <c r="E32" s="38"/>
    </row>
    <row r="33" spans="1:6" ht="12.75" hidden="1" customHeight="1" x14ac:dyDescent="0.2"/>
    <row r="34" spans="1:6" hidden="1" x14ac:dyDescent="0.2">
      <c r="A34" s="41"/>
      <c r="B34" s="41"/>
      <c r="C34" s="41"/>
      <c r="D34" s="41"/>
      <c r="E34" s="41"/>
      <c r="F34" s="24"/>
    </row>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x14ac:dyDescent="0.2"/>
    <row r="40" spans="1:6" x14ac:dyDescent="0.2"/>
    <row r="41" spans="1:6" x14ac:dyDescent="0.2"/>
    <row r="42" spans="1:6" x14ac:dyDescent="0.2"/>
    <row r="43" spans="1:6" x14ac:dyDescent="0.2"/>
    <row r="44" spans="1:6" x14ac:dyDescent="0.2"/>
    <row r="45" spans="1:6" x14ac:dyDescent="0.2"/>
    <row r="46" spans="1:6" x14ac:dyDescent="0.2"/>
  </sheetData>
  <sheetProtection formatCells="0" insertRows="0" deleteRows="0"/>
  <mergeCells count="10">
    <mergeCell ref="D24:E24"/>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54"/>
  <sheetViews>
    <sheetView topLeftCell="A22" zoomScaleNormal="100" workbookViewId="0">
      <selection activeCell="D13" sqref="D13"/>
    </sheetView>
  </sheetViews>
  <sheetFormatPr defaultColWidth="0" defaultRowHeight="12.75" zeroHeight="1" x14ac:dyDescent="0.2"/>
  <cols>
    <col min="1" max="1" width="19.42578125" style="16" customWidth="1"/>
    <col min="2" max="2" width="55.5703125" style="16" customWidth="1"/>
    <col min="3" max="3" width="12.140625" style="16" customWidth="1"/>
    <col min="4" max="4" width="44.140625" style="16" customWidth="1"/>
    <col min="5" max="5" width="20.28515625" style="16" customWidth="1"/>
    <col min="6" max="6" width="24.570312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59" t="s">
        <v>116</v>
      </c>
      <c r="B1" s="159"/>
      <c r="C1" s="159"/>
      <c r="D1" s="159"/>
      <c r="E1" s="159"/>
      <c r="F1" s="159"/>
    </row>
    <row r="2" spans="1:6" ht="21" customHeight="1" x14ac:dyDescent="0.2">
      <c r="A2" s="4" t="s">
        <v>52</v>
      </c>
      <c r="B2" s="164" t="str">
        <f>'Summary and sign-off'!B2:F2</f>
        <v>Te Kawa Mataaho Public Service Commission</v>
      </c>
      <c r="C2" s="164"/>
      <c r="D2" s="164"/>
      <c r="E2" s="164"/>
      <c r="F2" s="164"/>
    </row>
    <row r="3" spans="1:6" ht="21" customHeight="1" x14ac:dyDescent="0.2">
      <c r="A3" s="4" t="s">
        <v>99</v>
      </c>
      <c r="B3" s="164" t="str">
        <f>'Summary and sign-off'!B3:F3</f>
        <v>Gráinne Moss</v>
      </c>
      <c r="C3" s="164"/>
      <c r="D3" s="164"/>
      <c r="E3" s="164"/>
      <c r="F3" s="164"/>
    </row>
    <row r="4" spans="1:6" ht="21" customHeight="1" x14ac:dyDescent="0.2">
      <c r="A4" s="4" t="s">
        <v>100</v>
      </c>
      <c r="B4" s="164">
        <f>'Summary and sign-off'!B4:F4</f>
        <v>44378</v>
      </c>
      <c r="C4" s="164"/>
      <c r="D4" s="164"/>
      <c r="E4" s="164"/>
      <c r="F4" s="164"/>
    </row>
    <row r="5" spans="1:6" ht="21" customHeight="1" x14ac:dyDescent="0.2">
      <c r="A5" s="4" t="s">
        <v>101</v>
      </c>
      <c r="B5" s="164">
        <f>'Summary and sign-off'!B5:F5</f>
        <v>44742</v>
      </c>
      <c r="C5" s="164"/>
      <c r="D5" s="164"/>
      <c r="E5" s="164"/>
      <c r="F5" s="164"/>
    </row>
    <row r="6" spans="1:6" ht="21" customHeight="1" x14ac:dyDescent="0.2">
      <c r="A6" s="4" t="s">
        <v>117</v>
      </c>
      <c r="B6" s="163" t="s">
        <v>70</v>
      </c>
      <c r="C6" s="163"/>
      <c r="D6" s="163"/>
      <c r="E6" s="163"/>
      <c r="F6" s="163"/>
    </row>
    <row r="7" spans="1:6" ht="21" customHeight="1" x14ac:dyDescent="0.2">
      <c r="A7" s="4" t="s">
        <v>53</v>
      </c>
      <c r="B7" s="163" t="s">
        <v>71</v>
      </c>
      <c r="C7" s="163"/>
      <c r="D7" s="163"/>
      <c r="E7" s="163"/>
      <c r="F7" s="163"/>
    </row>
    <row r="8" spans="1:6" ht="36" customHeight="1" x14ac:dyDescent="0.2">
      <c r="A8" s="168" t="s">
        <v>118</v>
      </c>
      <c r="B8" s="168"/>
      <c r="C8" s="168"/>
      <c r="D8" s="168"/>
      <c r="E8" s="168"/>
      <c r="F8" s="168"/>
    </row>
    <row r="9" spans="1:6" ht="36" customHeight="1" x14ac:dyDescent="0.2">
      <c r="A9" s="177"/>
      <c r="B9" s="178"/>
      <c r="C9" s="178"/>
      <c r="D9" s="178"/>
      <c r="E9" s="178"/>
      <c r="F9" s="178"/>
    </row>
    <row r="10" spans="1:6" ht="39" customHeight="1" x14ac:dyDescent="0.2">
      <c r="A10" s="35" t="s">
        <v>175</v>
      </c>
      <c r="B10" s="134" t="s">
        <v>180</v>
      </c>
      <c r="C10" s="134" t="s">
        <v>181</v>
      </c>
      <c r="D10" s="134" t="s">
        <v>182</v>
      </c>
      <c r="E10" s="134" t="s">
        <v>183</v>
      </c>
      <c r="F10" s="134" t="s">
        <v>184</v>
      </c>
    </row>
    <row r="11" spans="1:6" s="87" customFormat="1" ht="30" customHeight="1" x14ac:dyDescent="0.2">
      <c r="A11" s="155">
        <v>44384</v>
      </c>
      <c r="B11" s="151" t="s">
        <v>149</v>
      </c>
      <c r="C11" s="152" t="s">
        <v>85</v>
      </c>
      <c r="D11" s="151" t="s">
        <v>150</v>
      </c>
      <c r="E11" s="153" t="s">
        <v>84</v>
      </c>
      <c r="F11" s="154" t="s">
        <v>151</v>
      </c>
    </row>
    <row r="12" spans="1:6" s="87" customFormat="1" ht="30" customHeight="1" x14ac:dyDescent="0.2">
      <c r="A12" s="155">
        <v>44399</v>
      </c>
      <c r="B12" s="151" t="s">
        <v>152</v>
      </c>
      <c r="C12" s="152" t="s">
        <v>85</v>
      </c>
      <c r="D12" s="151" t="s">
        <v>153</v>
      </c>
      <c r="E12" s="153" t="s">
        <v>84</v>
      </c>
      <c r="F12" s="154" t="s">
        <v>154</v>
      </c>
    </row>
    <row r="13" spans="1:6" s="87" customFormat="1" ht="30" customHeight="1" x14ac:dyDescent="0.2">
      <c r="A13" s="155">
        <v>44453</v>
      </c>
      <c r="B13" s="151" t="s">
        <v>155</v>
      </c>
      <c r="C13" s="152" t="s">
        <v>86</v>
      </c>
      <c r="D13" s="151" t="s">
        <v>156</v>
      </c>
      <c r="E13" s="153" t="s">
        <v>84</v>
      </c>
      <c r="F13" s="154" t="s">
        <v>157</v>
      </c>
    </row>
    <row r="14" spans="1:6" s="87" customFormat="1" ht="30" customHeight="1" x14ac:dyDescent="0.2">
      <c r="A14" s="155">
        <v>44455</v>
      </c>
      <c r="B14" s="151" t="s">
        <v>158</v>
      </c>
      <c r="C14" s="152" t="s">
        <v>86</v>
      </c>
      <c r="D14" s="151" t="s">
        <v>159</v>
      </c>
      <c r="E14" s="153" t="s">
        <v>84</v>
      </c>
      <c r="F14" s="154" t="s">
        <v>157</v>
      </c>
    </row>
    <row r="15" spans="1:6" s="87" customFormat="1" ht="30" customHeight="1" x14ac:dyDescent="0.2">
      <c r="A15" s="155">
        <v>44488</v>
      </c>
      <c r="B15" s="151" t="s">
        <v>160</v>
      </c>
      <c r="C15" s="152" t="s">
        <v>86</v>
      </c>
      <c r="D15" s="151" t="s">
        <v>161</v>
      </c>
      <c r="E15" s="153" t="s">
        <v>84</v>
      </c>
      <c r="F15" s="154" t="s">
        <v>157</v>
      </c>
    </row>
    <row r="16" spans="1:6" s="87" customFormat="1" ht="30" customHeight="1" x14ac:dyDescent="0.2">
      <c r="A16" s="155">
        <v>44529</v>
      </c>
      <c r="B16" s="151" t="s">
        <v>162</v>
      </c>
      <c r="C16" s="152" t="s">
        <v>86</v>
      </c>
      <c r="D16" s="151" t="s">
        <v>163</v>
      </c>
      <c r="E16" s="153" t="s">
        <v>84</v>
      </c>
      <c r="F16" s="154" t="s">
        <v>157</v>
      </c>
    </row>
    <row r="17" spans="1:7" s="87" customFormat="1" ht="30" customHeight="1" x14ac:dyDescent="0.2">
      <c r="A17" s="155">
        <v>44607</v>
      </c>
      <c r="B17" s="151" t="s">
        <v>164</v>
      </c>
      <c r="C17" s="152" t="s">
        <v>85</v>
      </c>
      <c r="D17" s="151" t="s">
        <v>99</v>
      </c>
      <c r="E17" s="153" t="s">
        <v>84</v>
      </c>
      <c r="F17" s="154" t="s">
        <v>165</v>
      </c>
    </row>
    <row r="18" spans="1:7" s="87" customFormat="1" ht="30" customHeight="1" x14ac:dyDescent="0.2">
      <c r="A18" s="155">
        <v>44643</v>
      </c>
      <c r="B18" s="151" t="s">
        <v>166</v>
      </c>
      <c r="C18" s="152" t="s">
        <v>85</v>
      </c>
      <c r="D18" s="151" t="s">
        <v>167</v>
      </c>
      <c r="E18" s="153" t="s">
        <v>84</v>
      </c>
      <c r="F18" s="154" t="s">
        <v>165</v>
      </c>
    </row>
    <row r="19" spans="1:7" s="87" customFormat="1" ht="30" customHeight="1" x14ac:dyDescent="0.2">
      <c r="A19" s="155">
        <v>44657</v>
      </c>
      <c r="B19" s="151" t="s">
        <v>168</v>
      </c>
      <c r="C19" s="152" t="s">
        <v>85</v>
      </c>
      <c r="D19" s="151" t="s">
        <v>169</v>
      </c>
      <c r="E19" s="153" t="s">
        <v>84</v>
      </c>
      <c r="F19" s="154" t="s">
        <v>165</v>
      </c>
    </row>
    <row r="20" spans="1:7" s="87" customFormat="1" ht="30" customHeight="1" x14ac:dyDescent="0.2">
      <c r="A20" s="155">
        <v>44705</v>
      </c>
      <c r="B20" s="151" t="s">
        <v>170</v>
      </c>
      <c r="C20" s="152" t="s">
        <v>85</v>
      </c>
      <c r="D20" s="151" t="s">
        <v>171</v>
      </c>
      <c r="E20" s="153" t="s">
        <v>84</v>
      </c>
      <c r="F20" s="154" t="s">
        <v>165</v>
      </c>
    </row>
    <row r="21" spans="1:7" s="87" customFormat="1" ht="30" customHeight="1" x14ac:dyDescent="0.2">
      <c r="A21" s="155">
        <v>44728</v>
      </c>
      <c r="B21" s="154" t="s">
        <v>172</v>
      </c>
      <c r="C21" s="154" t="s">
        <v>85</v>
      </c>
      <c r="D21" s="154" t="s">
        <v>163</v>
      </c>
      <c r="E21" s="153" t="s">
        <v>84</v>
      </c>
      <c r="F21" s="154" t="s">
        <v>157</v>
      </c>
    </row>
    <row r="22" spans="1:7" ht="27" customHeight="1" x14ac:dyDescent="0.2">
      <c r="A22" s="135" t="s">
        <v>119</v>
      </c>
      <c r="B22" s="136" t="s">
        <v>120</v>
      </c>
      <c r="C22" s="137">
        <f>C23+C24</f>
        <v>11</v>
      </c>
      <c r="D22" s="138" t="str">
        <f>IF(SUBTOTAL(3,C11:C21)=SUBTOTAL(103,C11:C21),'Summary and sign-off'!$A$48,'Summary and sign-off'!$A$49)</f>
        <v>Check - there are no hidden rows with data</v>
      </c>
      <c r="E22" s="179" t="str">
        <f>IF('Summary and sign-off'!F60='Summary and sign-off'!F54,'Summary and sign-off'!A52,'Summary and sign-off'!A50)</f>
        <v>Check - each entry provides sufficient information</v>
      </c>
      <c r="F22" s="179"/>
      <c r="G22" s="87"/>
    </row>
    <row r="23" spans="1:7" ht="18.95" customHeight="1" x14ac:dyDescent="0.25">
      <c r="A23" s="89"/>
      <c r="B23" s="90" t="s">
        <v>85</v>
      </c>
      <c r="C23" s="91">
        <f>COUNTIF(C11:C21,'Summary and sign-off'!A45)</f>
        <v>7</v>
      </c>
      <c r="D23" s="17"/>
      <c r="E23" s="18"/>
      <c r="F23" s="19"/>
    </row>
    <row r="24" spans="1:7" ht="18.95" customHeight="1" x14ac:dyDescent="0.25">
      <c r="A24" s="89"/>
      <c r="B24" s="90" t="s">
        <v>86</v>
      </c>
      <c r="C24" s="91">
        <f>COUNTIF(C11:C21,'Summary and sign-off'!A46)</f>
        <v>4</v>
      </c>
      <c r="D24" s="17"/>
      <c r="E24" s="18"/>
      <c r="F24" s="19"/>
    </row>
    <row r="25" spans="1:7" ht="11.1" customHeight="1" x14ac:dyDescent="0.2">
      <c r="A25" s="20"/>
      <c r="B25" s="21"/>
      <c r="C25" s="20"/>
      <c r="D25" s="22"/>
      <c r="E25" s="22"/>
      <c r="F25" s="20"/>
    </row>
    <row r="26" spans="1:7" ht="11.1" customHeight="1" x14ac:dyDescent="0.2">
      <c r="A26" s="21"/>
      <c r="B26" s="21"/>
      <c r="C26" s="21"/>
      <c r="D26" s="21"/>
      <c r="E26" s="21"/>
      <c r="F26" s="21"/>
    </row>
    <row r="27" spans="1:7" ht="11.1" customHeight="1" x14ac:dyDescent="0.2">
      <c r="A27" s="23"/>
      <c r="B27" s="20"/>
      <c r="C27" s="20"/>
      <c r="D27" s="20"/>
      <c r="E27" s="20"/>
      <c r="F27" s="24"/>
    </row>
    <row r="28" spans="1:7" ht="11.1" customHeight="1" x14ac:dyDescent="0.2">
      <c r="A28" s="23"/>
      <c r="B28" s="25"/>
      <c r="C28" s="26"/>
      <c r="D28" s="26"/>
      <c r="E28" s="26"/>
      <c r="F28" s="27"/>
    </row>
    <row r="29" spans="1:7" ht="11.1" customHeight="1" x14ac:dyDescent="0.2">
      <c r="A29" s="23"/>
      <c r="B29" s="28"/>
      <c r="C29" s="28"/>
      <c r="D29" s="28"/>
      <c r="E29" s="28"/>
      <c r="F29" s="28"/>
    </row>
    <row r="30" spans="1:7" ht="11.1" customHeight="1" x14ac:dyDescent="0.2">
      <c r="A30" s="23"/>
      <c r="B30" s="20"/>
      <c r="C30" s="20"/>
      <c r="D30" s="20"/>
      <c r="E30" s="20"/>
      <c r="F30" s="20"/>
    </row>
    <row r="31" spans="1:7" ht="12.95" customHeight="1" x14ac:dyDescent="0.2">
      <c r="A31" s="29"/>
      <c r="B31" s="30"/>
      <c r="C31" s="30"/>
      <c r="D31" s="30"/>
      <c r="E31" s="30"/>
      <c r="F31" s="30"/>
    </row>
    <row r="32" spans="1:7" x14ac:dyDescent="0.2">
      <c r="A32" s="31"/>
      <c r="B32" s="32"/>
      <c r="C32" s="27"/>
      <c r="D32" s="27"/>
      <c r="E32" s="27"/>
      <c r="F32" s="27"/>
    </row>
    <row r="33" spans="1:6" ht="12.75" customHeight="1" x14ac:dyDescent="0.2">
      <c r="A33" s="31"/>
      <c r="B33" s="23"/>
      <c r="C33" s="33"/>
      <c r="D33" s="33"/>
      <c r="E33" s="33"/>
      <c r="F33" s="33"/>
    </row>
    <row r="34" spans="1:6" ht="12.75" customHeight="1" x14ac:dyDescent="0.2">
      <c r="A34" s="23"/>
      <c r="B34" s="23"/>
      <c r="C34" s="33"/>
      <c r="D34" s="33"/>
      <c r="E34" s="33"/>
      <c r="F34" s="33"/>
    </row>
    <row r="35" spans="1:6" ht="12.75" hidden="1" customHeight="1" x14ac:dyDescent="0.2">
      <c r="A35" s="23"/>
      <c r="B35" s="23"/>
      <c r="C35" s="33"/>
      <c r="D35" s="33"/>
      <c r="E35" s="33"/>
      <c r="F35" s="33"/>
    </row>
    <row r="38" spans="1:6" hidden="1" x14ac:dyDescent="0.2">
      <c r="A38" s="21"/>
      <c r="B38" s="21"/>
      <c r="C38" s="21"/>
      <c r="D38" s="21"/>
      <c r="E38" s="21"/>
      <c r="F38" s="21"/>
    </row>
    <row r="39" spans="1:6" hidden="1" x14ac:dyDescent="0.2">
      <c r="A39" s="21"/>
      <c r="B39" s="21"/>
      <c r="C39" s="21"/>
      <c r="D39" s="21"/>
      <c r="E39" s="21"/>
      <c r="F39" s="21"/>
    </row>
    <row r="40" spans="1:6" hidden="1" x14ac:dyDescent="0.2">
      <c r="A40" s="21"/>
      <c r="B40" s="21"/>
      <c r="C40" s="21"/>
      <c r="D40" s="21"/>
      <c r="E40" s="21"/>
      <c r="F40" s="21"/>
    </row>
    <row r="41" spans="1:6" hidden="1" x14ac:dyDescent="0.2">
      <c r="A41" s="21"/>
      <c r="B41" s="21"/>
      <c r="C41" s="21"/>
      <c r="D41" s="21"/>
      <c r="E41" s="21"/>
      <c r="F41" s="21"/>
    </row>
    <row r="42" spans="1:6" hidden="1" x14ac:dyDescent="0.2">
      <c r="A42" s="21"/>
      <c r="B42" s="21"/>
      <c r="C42" s="21"/>
      <c r="D42" s="21"/>
      <c r="E42" s="21"/>
      <c r="F42" s="21"/>
    </row>
    <row r="43" spans="1:6" x14ac:dyDescent="0.2"/>
    <row r="44" spans="1:6" x14ac:dyDescent="0.2"/>
    <row r="45" spans="1:6" x14ac:dyDescent="0.2"/>
    <row r="46" spans="1:6" x14ac:dyDescent="0.2"/>
    <row r="47" spans="1:6" x14ac:dyDescent="0.2"/>
    <row r="48" spans="1:6" x14ac:dyDescent="0.2"/>
    <row r="49" x14ac:dyDescent="0.2"/>
    <row r="50" x14ac:dyDescent="0.2"/>
    <row r="51" x14ac:dyDescent="0.2"/>
    <row r="52" x14ac:dyDescent="0.2"/>
    <row r="53" x14ac:dyDescent="0.2"/>
    <row r="54" x14ac:dyDescent="0.2"/>
  </sheetData>
  <sheetProtection formatCells="0" insertRows="0" deleteRows="0"/>
  <dataConsolidate/>
  <mergeCells count="10">
    <mergeCell ref="E22:F22"/>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A21"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TKMNZ-1459702751-339660</_dlc_DocId>
    <_dlc_DocIdUrl xmlns="12165527-d881-4234-97f9-ee139a3f0c31">
      <Url>https://sscnz.sharepoint.com/sites/sscdms/57365/_layouts/15/DocIdRedir.aspx?ID=TKMNZ-1459702751-339660</Url>
      <Description>TKMNZ-1459702751-339660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B934ADF0C1B1D347ABF314BE696C4C02" ma:contentTypeVersion="539" ma:contentTypeDescription="" ma:contentTypeScope="" ma:versionID="b6acc99ab709e25e27db90c90ac5e1d1">
  <xsd:schema xmlns:xsd="http://www.w3.org/2001/XMLSchema" xmlns:xs="http://www.w3.org/2001/XMLSchema" xmlns:p="http://schemas.microsoft.com/office/2006/metadata/properties" xmlns:ns2="12165527-d881-4234-97f9-ee139a3f0c31" targetNamespace="http://schemas.microsoft.com/office/2006/metadata/properties" ma:root="true" ma:fieldsID="6dc5100ab0dde832944256f5a3978c03"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A5B04641-15B3-464E-9D7B-5ADBB2AB22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Jan Aporo</cp:lastModifiedBy>
  <cp:revision/>
  <dcterms:created xsi:type="dcterms:W3CDTF">2010-10-17T20:59:02Z</dcterms:created>
  <dcterms:modified xsi:type="dcterms:W3CDTF">2022-07-21T01:41:05Z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0x01010054669F8639DE294E941D1F01D6045AA900B934ADF0C1B1D347ABF314BE696C4C02</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91cf97be-21ec-4deb-b69b-db039665132d</vt:lpwstr>
  </property>
  <property fmtid="{D5CDD505-2E9C-101B-9397-08002B2CF9AE}" pid="10" name="SharedWithUsers">
    <vt:lpwstr>87;#Ken Smart;#157;#Nehalkumar patel</vt:lpwstr>
  </property>
</Properties>
</file>