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sscnz-my.sharepoint.com/personal/toni_vincent_ssc_govt_nz/Documents/Desktop/2020 CE Expenses/"/>
    </mc:Choice>
  </mc:AlternateContent>
  <xr:revisionPtr revIDLastSave="1" documentId="8_{25EDB6FA-7BD3-44F2-A2F0-702F1C0B17D1}" xr6:coauthVersionLast="45" xr6:coauthVersionMax="45" xr10:uidLastSave="{40841BD1-C01E-4FA4-B0C8-11DD0431B438}"/>
  <bookViews>
    <workbookView xWindow="30165"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expenses'!$A$1:$E$21</definedName>
    <definedName name="_xlnm.Print_Area" localSheetId="4">'Gifts and benefits'!$A$1:$F$26</definedName>
    <definedName name="_xlnm.Print_Area" localSheetId="2">Hospitality!$A$1:$E$22</definedName>
    <definedName name="_xlnm.Print_Area" localSheetId="0">'Summary and sign-off'!$A$1:$F$23</definedName>
    <definedName name="_xlnm.Print_Area" localSheetId="1">Travel!$A$1:$E$65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4" l="1"/>
  <c r="C15" i="3"/>
  <c r="C15" i="2"/>
  <c r="C46" i="1"/>
  <c r="C54" i="1"/>
  <c r="C29" i="1"/>
  <c r="B6" i="13" l="1"/>
  <c r="E60" i="13"/>
  <c r="C60" i="13"/>
  <c r="C17" i="4"/>
  <c r="C16" i="4"/>
  <c r="B60" i="13" l="1"/>
  <c r="B59" i="13"/>
  <c r="D59" i="13"/>
  <c r="B58" i="13"/>
  <c r="D58" i="13"/>
  <c r="D57" i="13"/>
  <c r="B57" i="13"/>
  <c r="D56" i="13"/>
  <c r="B56" i="13"/>
  <c r="D55" i="13"/>
  <c r="B55" i="13"/>
  <c r="B2" i="4"/>
  <c r="B3" i="4"/>
  <c r="B2" i="3"/>
  <c r="B3" i="3"/>
  <c r="B2" i="2"/>
  <c r="B3" i="2"/>
  <c r="B2" i="1"/>
  <c r="B3" i="1"/>
  <c r="F58" i="13" l="1"/>
  <c r="D15" i="2" s="1"/>
  <c r="F60" i="13"/>
  <c r="E15" i="4" s="1"/>
  <c r="F59" i="13"/>
  <c r="D15" i="3" s="1"/>
  <c r="F57" i="13"/>
  <c r="D54" i="1" s="1"/>
  <c r="F56" i="13"/>
  <c r="D46" i="1" s="1"/>
  <c r="F55" i="13"/>
  <c r="D29" i="1" s="1"/>
  <c r="C13" i="13"/>
  <c r="C12" i="13"/>
  <c r="C11" i="13"/>
  <c r="C16" i="13" l="1"/>
  <c r="C17" i="13"/>
  <c r="B5" i="4" l="1"/>
  <c r="B4" i="4"/>
  <c r="B5" i="3"/>
  <c r="B4" i="3"/>
  <c r="B5" i="2"/>
  <c r="B4" i="2"/>
  <c r="B5" i="1"/>
  <c r="B4" i="1"/>
  <c r="C15" i="13" l="1"/>
  <c r="F12" i="13" l="1"/>
  <c r="C15" i="4"/>
  <c r="F11" i="13" s="1"/>
  <c r="F13" i="13" l="1"/>
  <c r="B54" i="1"/>
  <c r="B17" i="13" s="1"/>
  <c r="B46" i="1"/>
  <c r="B16" i="13" s="1"/>
  <c r="B29" i="1"/>
  <c r="B15" i="13" s="1"/>
  <c r="B15" i="3" l="1"/>
  <c r="B13" i="13" s="1"/>
  <c r="B15" i="2"/>
  <c r="B12" i="13" s="1"/>
  <c r="B11" i="13" l="1"/>
  <c r="B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<sst xmlns="http://schemas.openxmlformats.org/spreadsheetml/2006/main" count="222" uniqueCount="159">
  <si>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</si>
  <si>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</si>
  <si>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</si>
  <si>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</si>
  <si>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</si>
  <si>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</si>
  <si>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</si>
  <si>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</si>
  <si>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</si>
  <si>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</si>
  <si>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</si>
  <si>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</si>
  <si>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</si>
  <si>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</si>
  <si>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</si>
  <si>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</si>
  <si>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</si>
  <si>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</si>
  <si>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</si>
  <si>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</si>
  <si>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</si>
  <si>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</si>
  <si>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</si>
  <si>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</si>
  <si>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</si>
  <si>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</si>
  <si>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</si>
  <si>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</si>
  <si>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</si>
  <si>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</si>
  <si>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</si>
  <si>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</si>
  <si>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</si>
  <si>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</si>
  <si>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</si>
  <si>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</si>
  <si>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</si>
  <si>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</si>
  <si>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</si>
  <si>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</si>
  <si>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</si>
  <si>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</si>
  <si>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</si>
  <si>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</si>
  <si>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</si>
  <si>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</si>
  <si>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</si>
  <si>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</si>
  <si>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</si>
  <si>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</si>
  <si>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</si>
  <si>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</si>
  <si>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</si>
  <si>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</si>
  <si>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</si>
  <si>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</si>
  <si>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</si>
  <si>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</si>
  <si>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</si>
  <si>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</si>
  <si>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</si>
  <si>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</si>
  <si>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</si>
  <si>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</si>
  <si>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</si>
  <si>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</si>
  <si>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</si>
  <si>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</si>
  <si>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</si>
  <si>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</si>
  <si>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</si>
  <si>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</si>
  <si>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</si>
  <si>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</si>
  <si>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</si>
  <si>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</si>
  <si>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</si>
  <si>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</si>
  <si>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</si>
  <si>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</si>
  <si>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</si>
  <si>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</si>
  <si>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</si>
  <si>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</si>
  <si>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</si>
  <si>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</si>
  <si>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</si>
  <si>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</si>
  <si>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</si>
  <si>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</si>
  <si>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</si>
  <si>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</si>
  <si>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</si>
  <si>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</si>
  <si>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</si>
  <si>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</si>
  <si>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</si>
  <si>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</si>
  <si>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</si>
  <si>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</si>
  <si>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</si>
  <si>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</si>
  <si>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</si>
  <si>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</si>
  <si>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</si>
  <si>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</si>
  <si>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</si>
  <si>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</si>
  <si>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</si>
  <si>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</si>
  <si>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</si>
  <si>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</si>
  <si>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</si>
  <si>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</si>
  <si>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</si>
  <si>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</si>
  <si>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</si>
  <si>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</si>
  <si>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</si>
  <si>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</si>
  <si>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State Services Commission </t>
  </si>
  <si>
    <t>Helene Quilter</t>
  </si>
  <si>
    <t>Australia New Zealand Public Service Commissioners Conference</t>
  </si>
  <si>
    <t>Flights + service fee</t>
  </si>
  <si>
    <t xml:space="preserve">Melbourne </t>
  </si>
  <si>
    <t xml:space="preserve">Sydney </t>
  </si>
  <si>
    <t xml:space="preserve">Australia New Zealand Central Agency Heads meeting </t>
  </si>
  <si>
    <t xml:space="preserve">Flight + service fee </t>
  </si>
  <si>
    <t>Hotel + Emergency accommodation for cancelled flight</t>
  </si>
  <si>
    <t xml:space="preserve">Hotel + service fee </t>
  </si>
  <si>
    <t>Hotel + service fee</t>
  </si>
  <si>
    <t xml:space="preserve">Auckland </t>
  </si>
  <si>
    <t xml:space="preserve">Flights + service fee </t>
  </si>
  <si>
    <t xml:space="preserve">Rebooked flights + service fee </t>
  </si>
  <si>
    <t>July 2019 - June 2020</t>
  </si>
  <si>
    <t>Vodafone</t>
  </si>
  <si>
    <t>Phone &amp; data cost</t>
  </si>
  <si>
    <t xml:space="preserve">Wellington </t>
  </si>
  <si>
    <t xml:space="preserve">No hospitatlity provided </t>
  </si>
  <si>
    <t xml:space="preserve">Taxi from home to Wellington Airport </t>
  </si>
  <si>
    <t xml:space="preserve">Taxi from Melbourne Airport to Hotel </t>
  </si>
  <si>
    <t xml:space="preserve">Taxi from Conference to Melbourne Airport </t>
  </si>
  <si>
    <t xml:space="preserve">Taxi from Wellington Airport to home </t>
  </si>
  <si>
    <t xml:space="preserve">Taxi from Sydney Airport to Hotel </t>
  </si>
  <si>
    <t xml:space="preserve">Taxi from Hotel to meeting venue </t>
  </si>
  <si>
    <t xml:space="preserve">Taxi from meeting venue to Sydney Airport </t>
  </si>
  <si>
    <t xml:space="preserve">Taxi from Hotel to Auckland Airport </t>
  </si>
  <si>
    <t xml:space="preserve">Taxi from SSC to Wellington Airport </t>
  </si>
  <si>
    <t>Global Woman Conference dinner (Event cancelled - flights rebooked for 9 Sept)</t>
  </si>
  <si>
    <t>Auckland Policy Office visit (cancelled - rescheduled to 13 Mar)</t>
  </si>
  <si>
    <t>Auckland Policy Office visit (Cancelled)</t>
  </si>
  <si>
    <t>Event tickets to Wellingtonian of the Year Awards dinner</t>
  </si>
  <si>
    <t>The Dominion Post</t>
  </si>
  <si>
    <t>Helene was a nominee and winner for the Public Service Award</t>
  </si>
  <si>
    <t xml:space="preserve">Taxi from Hotel to formal event dinner </t>
  </si>
  <si>
    <t xml:space="preserve">Flights + service fee + rebooking fee </t>
  </si>
  <si>
    <t xml:space="preserve">No local travel </t>
  </si>
  <si>
    <t xml:space="preserve">Presenting award at Diversity Works Gala Dinner </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</si>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</sst>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s>
  <cellStyleXfs count="2">
    <xf numFmtId="0" fontId="0" fillId="0" borderId="0"/>
    <xf numFmtId="165" fontId="19" fillId="0" borderId="0" applyFont="0" applyFill="0" applyBorder="0" applyAlignment="0" applyProtection="0"/>
  </cellStyleXfs>
  <cellXfs count="18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10" borderId="10" xfId="0" applyFont="1" applyFill="1" applyBorder="1" applyAlignment="1" applyProtection="1">
      <alignment horizontal="center" vertical="center" wrapText="1"/>
      <protection locked="0"/>
    </xf>
    <xf numFmtId="167" fontId="11" fillId="10" borderId="11" xfId="0" applyNumberFormat="1" applyFont="1" applyFill="1" applyBorder="1" applyAlignment="1" applyProtection="1">
      <alignment horizontal="center" vertical="center"/>
      <protection locked="0"/>
    </xf>
    <xf numFmtId="0" fontId="11" fillId="10" borderId="4" xfId="0" applyFont="1" applyFill="1" applyBorder="1" applyAlignment="1" applyProtection="1">
      <alignment horizontal="center" vertical="center" wrapText="1"/>
      <protection locked="0"/>
    </xf>
    <xf numFmtId="167" fontId="11" fillId="10" borderId="3" xfId="0" applyNumberFormat="1" applyFont="1" applyFill="1" applyBorder="1" applyAlignment="1" applyProtection="1">
      <alignment horizontal="center" vertical="center"/>
      <protection locked="0"/>
    </xf>
    <xf numFmtId="0" fontId="11" fillId="10" borderId="5" xfId="0" applyFont="1" applyFill="1" applyBorder="1" applyAlignment="1" applyProtection="1">
      <alignment horizontal="center" vertical="center" wrapText="1"/>
      <protection locked="0"/>
    </xf>
    <xf numFmtId="0" fontId="11" fillId="10" borderId="8" xfId="0" applyFont="1" applyFill="1" applyBorder="1" applyAlignment="1" applyProtection="1">
      <alignment vertical="center" wrapText="1"/>
      <protection locked="0"/>
    </xf>
    <xf numFmtId="0" fontId="11" fillId="10" borderId="10" xfId="0" applyFont="1" applyFill="1" applyBorder="1" applyAlignment="1" applyProtection="1">
      <alignment vertical="center" wrapText="1"/>
      <protection locked="0"/>
    </xf>
    <xf numFmtId="0" fontId="11" fillId="10" borderId="12" xfId="0" applyFont="1" applyFill="1" applyBorder="1" applyAlignment="1" applyProtection="1">
      <alignment horizontal="center" vertical="center" wrapText="1"/>
      <protection locked="0"/>
    </xf>
    <xf numFmtId="164" fontId="11" fillId="10" borderId="8" xfId="0" applyNumberFormat="1" applyFont="1" applyFill="1" applyBorder="1" applyAlignment="1" applyProtection="1">
      <alignment vertical="center" wrapText="1"/>
      <protection locked="0"/>
    </xf>
    <xf numFmtId="164" fontId="11" fillId="10" borderId="10" xfId="0" applyNumberFormat="1" applyFont="1" applyFill="1" applyBorder="1" applyAlignment="1" applyProtection="1">
      <alignment vertical="center" wrapText="1"/>
      <protection locked="0"/>
    </xf>
    <xf numFmtId="164" fontId="11" fillId="10" borderId="3" xfId="0" applyNumberFormat="1"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1" fillId="10" borderId="14" xfId="0" applyFont="1" applyFill="1" applyBorder="1" applyAlignment="1" applyProtection="1">
      <alignment horizontal="center" vertical="center" wrapText="1"/>
      <protection locked="0"/>
    </xf>
    <xf numFmtId="0" fontId="11" fillId="10" borderId="10" xfId="0" applyFont="1" applyFill="1" applyBorder="1" applyAlignment="1" applyProtection="1">
      <alignment horizontal="center" vertical="center" wrapText="1"/>
      <protection locked="0"/>
    </xf>
    <xf numFmtId="167" fontId="11" fillId="10" borderId="13" xfId="0" applyNumberFormat="1" applyFont="1" applyFill="1" applyBorder="1" applyAlignment="1" applyProtection="1">
      <alignment horizontal="center" vertical="center"/>
      <protection locked="0"/>
    </xf>
    <xf numFmtId="167" fontId="11" fillId="10" borderId="11" xfId="0" applyNumberFormat="1" applyFont="1" applyFill="1" applyBorder="1" applyAlignment="1" applyProtection="1">
      <alignment horizontal="center" vertical="center"/>
      <protection locked="0"/>
    </xf>
    <xf numFmtId="0" fontId="11" fillId="10" borderId="15" xfId="0"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11" fillId="10" borderId="9" xfId="0" applyFont="1" applyFill="1" applyBorder="1" applyAlignment="1" applyProtection="1">
      <alignment horizontal="center" vertical="center" wrapText="1"/>
      <protection locked="0"/>
    </xf>
    <xf numFmtId="0" fontId="11" fillId="10" borderId="8" xfId="0" applyFont="1" applyFill="1" applyBorder="1" applyAlignment="1" applyProtection="1">
      <alignment horizontal="center" vertical="center" wrapText="1"/>
      <protection locked="0"/>
    </xf>
    <xf numFmtId="167" fontId="11" fillId="10" borderId="7"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5" sqref="B5:F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9" t="s">
        <v>2</v>
      </c>
      <c r="B1" s="159"/>
      <c r="C1" s="159"/>
      <c r="D1" s="159"/>
      <c r="E1" s="159"/>
      <c r="F1" s="159"/>
      <c r="G1" s="46"/>
      <c r="H1" s="46"/>
      <c r="I1" s="46"/>
      <c r="J1" s="46"/>
      <c r="K1" s="46"/>
    </row>
    <row r="2" spans="1:11" ht="21" customHeight="1" x14ac:dyDescent="0.2">
      <c r="A2" s="4" t="s">
        <v>3</v>
      </c>
      <c r="B2" s="160" t="s">
        <v>120</v>
      </c>
      <c r="C2" s="160"/>
      <c r="D2" s="160"/>
      <c r="E2" s="160"/>
      <c r="F2" s="160"/>
      <c r="G2" s="46"/>
      <c r="H2" s="46"/>
      <c r="I2" s="46"/>
      <c r="J2" s="46"/>
      <c r="K2" s="46"/>
    </row>
    <row r="3" spans="1:11" ht="21" customHeight="1" x14ac:dyDescent="0.2">
      <c r="A3" s="4" t="s">
        <v>4</v>
      </c>
      <c r="B3" s="160" t="s">
        <v>121</v>
      </c>
      <c r="C3" s="160"/>
      <c r="D3" s="160"/>
      <c r="E3" s="160"/>
      <c r="F3" s="160"/>
      <c r="G3" s="46"/>
      <c r="H3" s="46"/>
      <c r="I3" s="46"/>
      <c r="J3" s="46"/>
      <c r="K3" s="46"/>
    </row>
    <row r="4" spans="1:11" ht="21" customHeight="1" x14ac:dyDescent="0.2">
      <c r="A4" s="4" t="s">
        <v>5</v>
      </c>
      <c r="B4" s="161">
        <v>43647</v>
      </c>
      <c r="C4" s="161"/>
      <c r="D4" s="161"/>
      <c r="E4" s="161"/>
      <c r="F4" s="161"/>
      <c r="G4" s="46"/>
      <c r="H4" s="46"/>
      <c r="I4" s="46"/>
      <c r="J4" s="46"/>
      <c r="K4" s="46"/>
    </row>
    <row r="5" spans="1:11" ht="21" customHeight="1" x14ac:dyDescent="0.2">
      <c r="A5" s="4" t="s">
        <v>6</v>
      </c>
      <c r="B5" s="161">
        <v>44012</v>
      </c>
      <c r="C5" s="161"/>
      <c r="D5" s="161"/>
      <c r="E5" s="161"/>
      <c r="F5" s="161"/>
      <c r="G5" s="46"/>
      <c r="H5" s="46"/>
      <c r="I5" s="46"/>
      <c r="J5" s="46"/>
      <c r="K5" s="46"/>
    </row>
    <row r="6" spans="1:11" ht="21" customHeight="1" x14ac:dyDescent="0.2">
      <c r="A6" s="4" t="s">
        <v>7</v>
      </c>
      <c r="B6" s="158" t="str">
        <f>IF(AND(Travel!B7&lt;&gt;A30,Hospitality!B7&lt;&gt;A30,'All other expenses'!B7&lt;&gt;A30,'Gifts and benefits'!B7&lt;&gt;A30),A31,IF(AND(Travel!B7=A30,Hospitality!B7=A30,'All other expenses'!B7=A30,'Gifts and benefits'!B7=A30),A33,A32))</f>
        <v>Data and totals checked on all sheets</v>
      </c>
      <c r="C6" s="158"/>
      <c r="D6" s="158"/>
      <c r="E6" s="158"/>
      <c r="F6" s="158"/>
      <c r="G6" s="34"/>
      <c r="H6" s="46"/>
      <c r="I6" s="46"/>
      <c r="J6" s="46"/>
      <c r="K6" s="46"/>
    </row>
    <row r="7" spans="1:11" ht="21" customHeight="1" x14ac:dyDescent="0.2">
      <c r="A7" s="4" t="s">
        <v>8</v>
      </c>
      <c r="B7" s="157" t="s">
        <v>40</v>
      </c>
      <c r="C7" s="157"/>
      <c r="D7" s="157"/>
      <c r="E7" s="157"/>
      <c r="F7" s="157"/>
      <c r="G7" s="34"/>
      <c r="H7" s="46"/>
      <c r="I7" s="46"/>
      <c r="J7" s="46"/>
      <c r="K7" s="46"/>
    </row>
    <row r="8" spans="1:11" ht="21" customHeight="1" x14ac:dyDescent="0.2">
      <c r="A8" s="4" t="s">
        <v>10</v>
      </c>
      <c r="B8" s="157" t="s">
        <v>158</v>
      </c>
      <c r="C8" s="157"/>
      <c r="D8" s="157"/>
      <c r="E8" s="157"/>
      <c r="F8" s="157"/>
      <c r="G8" s="34"/>
      <c r="H8" s="46"/>
      <c r="I8" s="46"/>
      <c r="J8" s="46"/>
      <c r="K8" s="46"/>
    </row>
    <row r="9" spans="1:11" ht="66.75" customHeight="1" x14ac:dyDescent="0.2">
      <c r="A9" s="156" t="s">
        <v>11</v>
      </c>
      <c r="B9" s="156"/>
      <c r="C9" s="156"/>
      <c r="D9" s="156"/>
      <c r="E9" s="156"/>
      <c r="F9" s="156"/>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6514.2000000000007</v>
      </c>
      <c r="C11" s="82" t="str">
        <f>IF(Travel!B6="",A34,Travel!B6)</f>
        <v>Figures exclude GST</v>
      </c>
      <c r="D11" s="8"/>
      <c r="E11" s="10" t="s">
        <v>17</v>
      </c>
      <c r="F11" s="56">
        <f>'Gifts and benefits'!C15</f>
        <v>1</v>
      </c>
      <c r="G11" s="47"/>
      <c r="H11" s="47"/>
      <c r="I11" s="47"/>
      <c r="J11" s="47"/>
      <c r="K11" s="47"/>
    </row>
    <row r="12" spans="1:11" ht="27.75" customHeight="1" x14ac:dyDescent="0.2">
      <c r="A12" s="10" t="s">
        <v>0</v>
      </c>
      <c r="B12" s="75">
        <f>Hospitality!B15</f>
        <v>0</v>
      </c>
      <c r="C12" s="82" t="str">
        <f>IF(Hospitality!B6="",A34,Hospitality!B6)</f>
        <v>Not yet indicated</v>
      </c>
      <c r="D12" s="8"/>
      <c r="E12" s="10" t="s">
        <v>18</v>
      </c>
      <c r="F12" s="56">
        <f>'Gifts and benefits'!C16</f>
        <v>1</v>
      </c>
      <c r="G12" s="47"/>
      <c r="H12" s="47"/>
      <c r="I12" s="47"/>
      <c r="J12" s="47"/>
      <c r="K12" s="47"/>
    </row>
    <row r="13" spans="1:11" ht="27.75" customHeight="1" x14ac:dyDescent="0.2">
      <c r="A13" s="10" t="s">
        <v>19</v>
      </c>
      <c r="B13" s="75">
        <f>'All other expenses'!B15</f>
        <v>307.98</v>
      </c>
      <c r="C13" s="82" t="str">
        <f>IF('All other expenses'!B6="",A34,'All other expenses'!B6)</f>
        <v>Figures exclude GST</v>
      </c>
      <c r="D13" s="8"/>
      <c r="E13" s="10" t="s">
        <v>20</v>
      </c>
      <c r="F13" s="56">
        <f>'Gifts and benefits'!C17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Travel!B29</f>
        <v>4649.84</v>
      </c>
      <c r="C15" s="84" t="str">
        <f>C11</f>
        <v>Figures exclude GST</v>
      </c>
      <c r="D15" s="8"/>
      <c r="E15" s="8"/>
      <c r="F15" s="58"/>
      <c r="G15" s="46"/>
      <c r="H15" s="46"/>
      <c r="I15" s="46"/>
      <c r="J15" s="46"/>
      <c r="K15" s="46"/>
    </row>
    <row r="16" spans="1:11" ht="27.75" customHeight="1" x14ac:dyDescent="0.2">
      <c r="A16" s="11" t="s">
        <v>22</v>
      </c>
      <c r="B16" s="77">
        <f>Travel!B46</f>
        <v>1864.3600000000001</v>
      </c>
      <c r="C16" s="84" t="str">
        <f>C11</f>
        <v>Figures exclude GST</v>
      </c>
      <c r="D16" s="59"/>
      <c r="E16" s="8"/>
      <c r="F16" s="60"/>
      <c r="G16" s="46"/>
      <c r="H16" s="46"/>
      <c r="I16" s="46"/>
      <c r="J16" s="46"/>
      <c r="K16" s="46"/>
    </row>
    <row r="17" spans="1:11" ht="27.75" customHeight="1" x14ac:dyDescent="0.2">
      <c r="A17" s="11" t="s">
        <v>23</v>
      </c>
      <c r="B17" s="77">
        <f>Travel!B54</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COUNT(Travel!B12:B28)</f>
        <v>14</v>
      </c>
      <c r="C55" s="90"/>
      <c r="D55" s="90">
        <f>COUNTIF(Travel!D12:D28,"*")</f>
        <v>14</v>
      </c>
      <c r="E55" s="91"/>
      <c r="F55" s="91" t="b">
        <f>MIN(B55,D55)=MAX(B55,D55)</f>
        <v>1</v>
      </c>
      <c r="G55" s="46"/>
      <c r="H55" s="46"/>
      <c r="I55" s="46"/>
      <c r="J55" s="46"/>
      <c r="K55" s="46"/>
    </row>
    <row r="56" spans="1:11" hidden="1" x14ac:dyDescent="0.2">
      <c r="A56" s="100" t="s">
        <v>56</v>
      </c>
      <c r="B56" s="90">
        <f>COUNT(Travel!B33:B45)</f>
        <v>7</v>
      </c>
      <c r="C56" s="90"/>
      <c r="D56" s="90">
        <f>COUNTIF(Travel!D33:D45,"*")</f>
        <v>7</v>
      </c>
      <c r="E56" s="91"/>
      <c r="F56" s="91" t="b">
        <f>MIN(B56,D56)=MAX(B56,D56)</f>
        <v>1</v>
      </c>
    </row>
    <row r="57" spans="1:11" hidden="1" x14ac:dyDescent="0.2">
      <c r="A57" s="101"/>
      <c r="B57" s="90">
        <f>COUNT(Travel!B50:B53)</f>
        <v>0</v>
      </c>
      <c r="C57" s="90"/>
      <c r="D57" s="90">
        <f>COUNTIF(Travel!D50:D53,"*")</f>
        <v>0</v>
      </c>
      <c r="E57" s="91"/>
      <c r="F57" s="91" t="b">
        <f>MIN(B57,D57)=MAX(B57,D57)</f>
        <v>1</v>
      </c>
    </row>
    <row r="58" spans="1:11" hidden="1" x14ac:dyDescent="0.2">
      <c r="A58" s="102" t="s">
        <v>57</v>
      </c>
      <c r="B58" s="92">
        <f>COUNT(Hospitality!B11:B14)</f>
        <v>0</v>
      </c>
      <c r="C58" s="92"/>
      <c r="D58" s="92">
        <f>COUNTIF(Hospitality!D11:D14,"*")</f>
        <v>0</v>
      </c>
      <c r="E58" s="93"/>
      <c r="F58" s="93" t="b">
        <f>MIN(B58,D58)=MAX(B58,D58)</f>
        <v>1</v>
      </c>
    </row>
    <row r="59" spans="1:11" hidden="1" x14ac:dyDescent="0.2">
      <c r="A59" s="103" t="s">
        <v>58</v>
      </c>
      <c r="B59" s="91">
        <f>COUNT('All other expenses'!B11:B14)</f>
        <v>1</v>
      </c>
      <c r="C59" s="91"/>
      <c r="D59" s="91">
        <f>COUNTIF('All other expenses'!D11:D14,"*")</f>
        <v>1</v>
      </c>
      <c r="E59" s="91"/>
      <c r="F59" s="91" t="b">
        <f>MIN(B59,D59)=MAX(B59,D59)</f>
        <v>1</v>
      </c>
    </row>
    <row r="60" spans="1:11" hidden="1" x14ac:dyDescent="0.2">
      <c r="A60" s="102" t="s">
        <v>59</v>
      </c>
      <c r="B60" s="92">
        <f>COUNTIF('Gifts and benefits'!B11:B14,"*")</f>
        <v>1</v>
      </c>
      <c r="C60" s="92">
        <f>COUNTIF('Gifts and benefits'!C11:C14,"*")</f>
        <v>1</v>
      </c>
      <c r="D60" s="92"/>
      <c r="E60" s="92">
        <f>COUNTA('Gifts and benefits'!E11:E14)</f>
        <v>1</v>
      </c>
      <c r="F60" s="93"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1"/>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9" t="s">
        <v>60</v>
      </c>
      <c r="B1" s="159"/>
      <c r="C1" s="159"/>
      <c r="D1" s="159"/>
      <c r="E1" s="159"/>
      <c r="F1" s="46"/>
    </row>
    <row r="2" spans="1:6" ht="21" customHeight="1" x14ac:dyDescent="0.2">
      <c r="A2" s="4" t="s">
        <v>3</v>
      </c>
      <c r="B2" s="162" t="str">
        <f>'Summary and sign-off'!B2:F2</f>
        <v xml:space="preserve">State Services Commission </v>
      </c>
      <c r="C2" s="162"/>
      <c r="D2" s="162"/>
      <c r="E2" s="162"/>
      <c r="F2" s="46"/>
    </row>
    <row r="3" spans="1:6" ht="21" customHeight="1" x14ac:dyDescent="0.2">
      <c r="A3" s="4" t="s">
        <v>61</v>
      </c>
      <c r="B3" s="162" t="str">
        <f>'Summary and sign-off'!B3:F3</f>
        <v>Helene Quilter</v>
      </c>
      <c r="C3" s="162"/>
      <c r="D3" s="162"/>
      <c r="E3" s="162"/>
      <c r="F3" s="46"/>
    </row>
    <row r="4" spans="1:6" ht="21" customHeight="1" x14ac:dyDescent="0.2">
      <c r="A4" s="4" t="s">
        <v>62</v>
      </c>
      <c r="B4" s="162">
        <f>'Summary and sign-off'!B4:F4</f>
        <v>43647</v>
      </c>
      <c r="C4" s="162"/>
      <c r="D4" s="162"/>
      <c r="E4" s="162"/>
      <c r="F4" s="46"/>
    </row>
    <row r="5" spans="1:6" ht="21" customHeight="1" x14ac:dyDescent="0.2">
      <c r="A5" s="4" t="s">
        <v>63</v>
      </c>
      <c r="B5" s="162">
        <f>'Summary and sign-off'!B5:F5</f>
        <v>44012</v>
      </c>
      <c r="C5" s="162"/>
      <c r="D5" s="162"/>
      <c r="E5" s="162"/>
      <c r="F5" s="46"/>
    </row>
    <row r="6" spans="1:6" ht="21" customHeight="1" x14ac:dyDescent="0.2">
      <c r="A6" s="4" t="s">
        <v>64</v>
      </c>
      <c r="B6" s="157" t="s">
        <v>32</v>
      </c>
      <c r="C6" s="157"/>
      <c r="D6" s="157"/>
      <c r="E6" s="157"/>
      <c r="F6" s="46"/>
    </row>
    <row r="7" spans="1:6" ht="21" customHeight="1" x14ac:dyDescent="0.2">
      <c r="A7" s="4" t="s">
        <v>7</v>
      </c>
      <c r="B7" s="157" t="s">
        <v>34</v>
      </c>
      <c r="C7" s="157"/>
      <c r="D7" s="157"/>
      <c r="E7" s="157"/>
      <c r="F7" s="46"/>
    </row>
    <row r="8" spans="1:6" ht="36" customHeight="1" x14ac:dyDescent="0.2">
      <c r="A8" s="174" t="s">
        <v>65</v>
      </c>
      <c r="B8" s="175"/>
      <c r="C8" s="175"/>
      <c r="D8" s="175"/>
      <c r="E8" s="175"/>
      <c r="F8" s="22"/>
    </row>
    <row r="9" spans="1:6" ht="36" customHeight="1" x14ac:dyDescent="0.2">
      <c r="A9" s="176" t="s">
        <v>66</v>
      </c>
      <c r="B9" s="177"/>
      <c r="C9" s="177"/>
      <c r="D9" s="177"/>
      <c r="E9" s="177"/>
      <c r="F9" s="22"/>
    </row>
    <row r="10" spans="1:6" ht="24.75" customHeight="1" x14ac:dyDescent="0.2">
      <c r="A10" s="173" t="s">
        <v>67</v>
      </c>
      <c r="B10" s="178"/>
      <c r="C10" s="173"/>
      <c r="D10" s="173"/>
      <c r="E10" s="173"/>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72">
        <v>43768</v>
      </c>
      <c r="B13" s="134">
        <v>1142.73</v>
      </c>
      <c r="C13" s="171" t="s">
        <v>122</v>
      </c>
      <c r="D13" s="135" t="s">
        <v>123</v>
      </c>
      <c r="E13" s="170" t="s">
        <v>124</v>
      </c>
      <c r="F13" s="1"/>
    </row>
    <row r="14" spans="1:6" s="68" customFormat="1" x14ac:dyDescent="0.2">
      <c r="A14" s="166"/>
      <c r="B14" s="134">
        <v>716.31</v>
      </c>
      <c r="C14" s="164"/>
      <c r="D14" s="135" t="s">
        <v>129</v>
      </c>
      <c r="E14" s="168"/>
      <c r="F14" s="1"/>
    </row>
    <row r="15" spans="1:6" s="68" customFormat="1" x14ac:dyDescent="0.2">
      <c r="A15" s="166"/>
      <c r="B15" s="134">
        <v>32.5</v>
      </c>
      <c r="C15" s="164"/>
      <c r="D15" s="135" t="s">
        <v>139</v>
      </c>
      <c r="E15" s="168"/>
      <c r="F15" s="1"/>
    </row>
    <row r="16" spans="1:6" s="68" customFormat="1" x14ac:dyDescent="0.2">
      <c r="A16" s="166"/>
      <c r="B16" s="134">
        <v>81.180000000000007</v>
      </c>
      <c r="C16" s="164"/>
      <c r="D16" s="135" t="s">
        <v>140</v>
      </c>
      <c r="E16" s="168"/>
      <c r="F16" s="1"/>
    </row>
    <row r="17" spans="1:6" s="68" customFormat="1" x14ac:dyDescent="0.2">
      <c r="A17" s="166"/>
      <c r="B17" s="134">
        <v>81.45</v>
      </c>
      <c r="C17" s="164"/>
      <c r="D17" s="135" t="s">
        <v>141</v>
      </c>
      <c r="E17" s="168"/>
      <c r="F17" s="1"/>
    </row>
    <row r="18" spans="1:6" s="68" customFormat="1" x14ac:dyDescent="0.2">
      <c r="A18" s="166"/>
      <c r="B18" s="153">
        <v>39.6</v>
      </c>
      <c r="C18" s="164"/>
      <c r="D18" s="150" t="s">
        <v>142</v>
      </c>
      <c r="E18" s="168"/>
      <c r="F18" s="1"/>
    </row>
    <row r="19" spans="1:6" s="68" customFormat="1" x14ac:dyDescent="0.2">
      <c r="A19" s="155"/>
      <c r="B19" s="155"/>
      <c r="C19" s="155"/>
      <c r="D19" s="135"/>
      <c r="E19" s="135"/>
      <c r="F19" s="1"/>
    </row>
    <row r="20" spans="1:6" s="68" customFormat="1" x14ac:dyDescent="0.2">
      <c r="A20" s="166">
        <v>43790</v>
      </c>
      <c r="B20" s="154">
        <v>1211.75</v>
      </c>
      <c r="C20" s="164" t="s">
        <v>126</v>
      </c>
      <c r="D20" s="151" t="s">
        <v>127</v>
      </c>
      <c r="E20" s="168" t="s">
        <v>125</v>
      </c>
      <c r="F20" s="1"/>
    </row>
    <row r="21" spans="1:6" s="68" customFormat="1" x14ac:dyDescent="0.2">
      <c r="A21" s="166"/>
      <c r="B21" s="134">
        <v>1089.31</v>
      </c>
      <c r="C21" s="164"/>
      <c r="D21" s="135" t="s">
        <v>128</v>
      </c>
      <c r="E21" s="168"/>
      <c r="F21" s="1"/>
    </row>
    <row r="22" spans="1:6" s="68" customFormat="1" x14ac:dyDescent="0.2">
      <c r="A22" s="166"/>
      <c r="B22" s="134">
        <v>36.299999999999997</v>
      </c>
      <c r="C22" s="164"/>
      <c r="D22" s="135" t="s">
        <v>139</v>
      </c>
      <c r="E22" s="168"/>
      <c r="F22" s="1"/>
    </row>
    <row r="23" spans="1:6" s="68" customFormat="1" x14ac:dyDescent="0.2">
      <c r="A23" s="166"/>
      <c r="B23" s="134">
        <v>79.7</v>
      </c>
      <c r="C23" s="164"/>
      <c r="D23" s="135" t="s">
        <v>143</v>
      </c>
      <c r="E23" s="168"/>
      <c r="F23" s="1"/>
    </row>
    <row r="24" spans="1:6" s="68" customFormat="1" x14ac:dyDescent="0.2">
      <c r="A24" s="166"/>
      <c r="B24" s="134">
        <v>36.19</v>
      </c>
      <c r="C24" s="164"/>
      <c r="D24" s="135" t="s">
        <v>154</v>
      </c>
      <c r="E24" s="168"/>
      <c r="F24" s="1"/>
    </row>
    <row r="25" spans="1:6" s="68" customFormat="1" x14ac:dyDescent="0.2">
      <c r="A25" s="166"/>
      <c r="B25" s="134">
        <v>12.1</v>
      </c>
      <c r="C25" s="164"/>
      <c r="D25" s="135" t="s">
        <v>144</v>
      </c>
      <c r="E25" s="168"/>
      <c r="F25" s="1"/>
    </row>
    <row r="26" spans="1:6" s="68" customFormat="1" x14ac:dyDescent="0.2">
      <c r="A26" s="166"/>
      <c r="B26" s="134">
        <v>59.72</v>
      </c>
      <c r="C26" s="164"/>
      <c r="D26" s="135" t="s">
        <v>145</v>
      </c>
      <c r="E26" s="168"/>
      <c r="F26" s="1"/>
    </row>
    <row r="27" spans="1:6" s="68" customFormat="1" x14ac:dyDescent="0.2">
      <c r="A27" s="167"/>
      <c r="B27" s="134">
        <v>31</v>
      </c>
      <c r="C27" s="165"/>
      <c r="D27" s="135" t="s">
        <v>142</v>
      </c>
      <c r="E27" s="169"/>
      <c r="F27" s="1"/>
    </row>
    <row r="28" spans="1:6" s="68" customFormat="1" hidden="1" x14ac:dyDescent="0.2">
      <c r="A28" s="120"/>
      <c r="B28" s="121"/>
      <c r="C28" s="122"/>
      <c r="D28" s="122"/>
      <c r="E28" s="123"/>
      <c r="F28" s="1"/>
    </row>
    <row r="29" spans="1:6" ht="19.5" customHeight="1" x14ac:dyDescent="0.2">
      <c r="A29" s="86" t="s">
        <v>73</v>
      </c>
      <c r="B29" s="87">
        <f>SUM(B12:B28)</f>
        <v>4649.84</v>
      </c>
      <c r="C29" s="144" t="str">
        <f>IF(SUBTOTAL(3,B12:B28)=SUBTOTAL(103,B12:B28),'Summary and sign-off'!$A$48,'Summary and sign-off'!$A$49)</f>
        <v>Check - there are no hidden rows with data</v>
      </c>
      <c r="D29" s="163" t="str">
        <f>IF('Summary and sign-off'!F55='Summary and sign-off'!F54,'Summary and sign-off'!A51,'Summary and sign-off'!A50)</f>
        <v>Check - each entry provides sufficient information</v>
      </c>
      <c r="E29" s="163"/>
      <c r="F29" s="46"/>
    </row>
    <row r="30" spans="1:6" ht="10.5" customHeight="1" x14ac:dyDescent="0.2">
      <c r="A30" s="27"/>
      <c r="B30" s="22"/>
      <c r="C30" s="27"/>
      <c r="D30" s="27"/>
      <c r="E30" s="27"/>
      <c r="F30" s="27"/>
    </row>
    <row r="31" spans="1:6" ht="24.75" customHeight="1" x14ac:dyDescent="0.2">
      <c r="A31" s="173" t="s">
        <v>74</v>
      </c>
      <c r="B31" s="173"/>
      <c r="C31" s="173"/>
      <c r="D31" s="173"/>
      <c r="E31" s="173"/>
      <c r="F31" s="47"/>
    </row>
    <row r="32" spans="1:6" ht="27" customHeight="1" x14ac:dyDescent="0.2">
      <c r="A32" s="35" t="s">
        <v>68</v>
      </c>
      <c r="B32" s="35" t="s">
        <v>13</v>
      </c>
      <c r="C32" s="35" t="s">
        <v>75</v>
      </c>
      <c r="D32" s="35" t="s">
        <v>71</v>
      </c>
      <c r="E32" s="35" t="s">
        <v>72</v>
      </c>
      <c r="F32" s="48"/>
    </row>
    <row r="33" spans="1:6" s="68" customFormat="1" hidden="1" x14ac:dyDescent="0.2">
      <c r="A33" s="111"/>
      <c r="B33" s="112"/>
      <c r="C33" s="113"/>
      <c r="D33" s="113"/>
      <c r="E33" s="114"/>
      <c r="F33" s="1"/>
    </row>
    <row r="34" spans="1:6" s="68" customFormat="1" x14ac:dyDescent="0.2">
      <c r="A34" s="172">
        <v>43705</v>
      </c>
      <c r="B34" s="134">
        <v>738.09</v>
      </c>
      <c r="C34" s="171" t="s">
        <v>157</v>
      </c>
      <c r="D34" s="135" t="s">
        <v>132</v>
      </c>
      <c r="E34" s="170" t="s">
        <v>131</v>
      </c>
      <c r="F34" s="1"/>
    </row>
    <row r="35" spans="1:6" s="68" customFormat="1" x14ac:dyDescent="0.2">
      <c r="A35" s="166"/>
      <c r="B35" s="134">
        <v>173.83</v>
      </c>
      <c r="C35" s="164"/>
      <c r="D35" s="135" t="s">
        <v>130</v>
      </c>
      <c r="E35" s="168"/>
      <c r="F35" s="1"/>
    </row>
    <row r="36" spans="1:6" s="68" customFormat="1" x14ac:dyDescent="0.2">
      <c r="A36" s="166"/>
      <c r="B36" s="134">
        <v>52</v>
      </c>
      <c r="C36" s="164"/>
      <c r="D36" s="135" t="s">
        <v>147</v>
      </c>
      <c r="E36" s="168"/>
      <c r="F36" s="1"/>
    </row>
    <row r="37" spans="1:6" s="68" customFormat="1" x14ac:dyDescent="0.2">
      <c r="A37" s="167"/>
      <c r="B37" s="134">
        <v>21.1</v>
      </c>
      <c r="C37" s="165"/>
      <c r="D37" s="135" t="s">
        <v>146</v>
      </c>
      <c r="E37" s="169"/>
      <c r="F37" s="1"/>
    </row>
    <row r="38" spans="1:6" s="68" customFormat="1" x14ac:dyDescent="0.2">
      <c r="A38" s="146"/>
      <c r="B38" s="134"/>
      <c r="C38" s="145"/>
      <c r="D38" s="135"/>
      <c r="E38" s="152"/>
      <c r="F38" s="1"/>
    </row>
    <row r="39" spans="1:6" s="68" customFormat="1" x14ac:dyDescent="0.2">
      <c r="A39" s="148">
        <v>43875</v>
      </c>
      <c r="B39" s="134">
        <v>286.44</v>
      </c>
      <c r="C39" s="147" t="s">
        <v>149</v>
      </c>
      <c r="D39" s="135" t="s">
        <v>132</v>
      </c>
      <c r="E39" s="149" t="s">
        <v>131</v>
      </c>
      <c r="F39" s="1"/>
    </row>
    <row r="40" spans="1:6" s="68" customFormat="1" x14ac:dyDescent="0.2">
      <c r="A40" s="148"/>
      <c r="B40" s="134"/>
      <c r="C40" s="147"/>
      <c r="D40" s="135"/>
      <c r="E40" s="149"/>
      <c r="F40" s="1"/>
    </row>
    <row r="41" spans="1:6" s="68" customFormat="1" x14ac:dyDescent="0.2">
      <c r="A41" s="148">
        <v>43903</v>
      </c>
      <c r="B41" s="134">
        <v>83.48</v>
      </c>
      <c r="C41" s="147" t="s">
        <v>150</v>
      </c>
      <c r="D41" s="135" t="s">
        <v>133</v>
      </c>
      <c r="E41" s="149" t="s">
        <v>131</v>
      </c>
      <c r="F41" s="1"/>
    </row>
    <row r="42" spans="1:6" s="68" customFormat="1" x14ac:dyDescent="0.2">
      <c r="A42" s="148"/>
      <c r="B42" s="134"/>
      <c r="C42" s="147"/>
      <c r="D42" s="135"/>
      <c r="E42" s="149"/>
      <c r="F42" s="1"/>
    </row>
    <row r="43" spans="1:6" s="68" customFormat="1" x14ac:dyDescent="0.2">
      <c r="A43" s="148">
        <v>43913</v>
      </c>
      <c r="B43" s="134">
        <v>509.42</v>
      </c>
      <c r="C43" s="147" t="s">
        <v>148</v>
      </c>
      <c r="D43" s="135" t="s">
        <v>155</v>
      </c>
      <c r="E43" s="149" t="s">
        <v>131</v>
      </c>
      <c r="F43" s="1"/>
    </row>
    <row r="44" spans="1:6" s="68" customFormat="1" x14ac:dyDescent="0.2">
      <c r="A44" s="133"/>
      <c r="B44" s="134"/>
      <c r="C44" s="135"/>
      <c r="D44" s="135"/>
      <c r="E44" s="136"/>
      <c r="F44" s="1"/>
    </row>
    <row r="45" spans="1:6" s="68" customFormat="1" hidden="1" x14ac:dyDescent="0.2">
      <c r="A45" s="124"/>
      <c r="B45" s="125"/>
      <c r="C45" s="126"/>
      <c r="D45" s="126"/>
      <c r="E45" s="127"/>
      <c r="F45" s="1"/>
    </row>
    <row r="46" spans="1:6" ht="19.5" customHeight="1" x14ac:dyDescent="0.2">
      <c r="A46" s="86" t="s">
        <v>76</v>
      </c>
      <c r="B46" s="87">
        <f>SUM(B33:B45)</f>
        <v>1864.3600000000001</v>
      </c>
      <c r="C46" s="144" t="str">
        <f>IF(SUBTOTAL(3,B33:B45)=SUBTOTAL(103,B33:B45),'Summary and sign-off'!$A$48,'Summary and sign-off'!$A$49)</f>
        <v>Check - there are no hidden rows with data</v>
      </c>
      <c r="D46" s="163" t="str">
        <f>IF('Summary and sign-off'!F56='Summary and sign-off'!F54,'Summary and sign-off'!A51,'Summary and sign-off'!A50)</f>
        <v>Check - each entry provides sufficient information</v>
      </c>
      <c r="E46" s="163"/>
      <c r="F46" s="46"/>
    </row>
    <row r="47" spans="1:6" ht="10.5" customHeight="1" x14ac:dyDescent="0.2">
      <c r="A47" s="27"/>
      <c r="B47" s="22"/>
      <c r="C47" s="27"/>
      <c r="D47" s="27"/>
      <c r="E47" s="27"/>
      <c r="F47" s="27"/>
    </row>
    <row r="48" spans="1:6" ht="24.75" customHeight="1" x14ac:dyDescent="0.2">
      <c r="A48" s="173" t="s">
        <v>77</v>
      </c>
      <c r="B48" s="173"/>
      <c r="C48" s="173"/>
      <c r="D48" s="173"/>
      <c r="E48" s="173"/>
      <c r="F48" s="46"/>
    </row>
    <row r="49" spans="1:6" ht="27" customHeight="1" x14ac:dyDescent="0.2">
      <c r="A49" s="35" t="s">
        <v>68</v>
      </c>
      <c r="B49" s="35" t="s">
        <v>13</v>
      </c>
      <c r="C49" s="35" t="s">
        <v>78</v>
      </c>
      <c r="D49" s="35" t="s">
        <v>79</v>
      </c>
      <c r="E49" s="35" t="s">
        <v>72</v>
      </c>
      <c r="F49" s="49"/>
    </row>
    <row r="50" spans="1:6" s="68" customFormat="1" hidden="1" x14ac:dyDescent="0.2">
      <c r="A50" s="111"/>
      <c r="B50" s="112"/>
      <c r="C50" s="113"/>
      <c r="D50" s="113"/>
      <c r="E50" s="114"/>
      <c r="F50" s="1"/>
    </row>
    <row r="51" spans="1:6" s="68" customFormat="1" x14ac:dyDescent="0.2">
      <c r="A51" s="133"/>
      <c r="B51" s="134"/>
      <c r="C51" s="135" t="s">
        <v>156</v>
      </c>
      <c r="D51" s="135"/>
      <c r="E51" s="136"/>
      <c r="F51" s="1"/>
    </row>
    <row r="52" spans="1:6" s="68" customFormat="1" x14ac:dyDescent="0.2">
      <c r="A52" s="133"/>
      <c r="B52" s="134"/>
      <c r="C52" s="135"/>
      <c r="D52" s="135"/>
      <c r="E52" s="136"/>
      <c r="F52" s="1"/>
    </row>
    <row r="53" spans="1:6" s="68" customFormat="1" hidden="1" x14ac:dyDescent="0.2">
      <c r="A53" s="111"/>
      <c r="B53" s="112"/>
      <c r="C53" s="113"/>
      <c r="D53" s="113"/>
      <c r="E53" s="114"/>
      <c r="F53" s="1"/>
    </row>
    <row r="54" spans="1:6" ht="19.5" customHeight="1" x14ac:dyDescent="0.2">
      <c r="A54" s="86" t="s">
        <v>80</v>
      </c>
      <c r="B54" s="87">
        <f>SUM(B50:B53)</f>
        <v>0</v>
      </c>
      <c r="C54" s="144" t="str">
        <f>IF(SUBTOTAL(3,B50:B53)=SUBTOTAL(103,B50:B53),'Summary and sign-off'!$A$48,'Summary and sign-off'!$A$49)</f>
        <v>Check - there are no hidden rows with data</v>
      </c>
      <c r="D54" s="163" t="str">
        <f>IF('Summary and sign-off'!F57='Summary and sign-off'!F54,'Summary and sign-off'!A51,'Summary and sign-off'!A50)</f>
        <v>Check - each entry provides sufficient information</v>
      </c>
      <c r="E54" s="163"/>
      <c r="F54" s="46"/>
    </row>
    <row r="55" spans="1:6" ht="10.5" customHeight="1" x14ac:dyDescent="0.2">
      <c r="A55" s="27"/>
      <c r="B55" s="73"/>
      <c r="C55" s="22"/>
      <c r="D55" s="27"/>
      <c r="E55" s="27"/>
      <c r="F55" s="27"/>
    </row>
    <row r="56" spans="1:6" ht="34.5" customHeight="1" x14ac:dyDescent="0.2">
      <c r="A56" s="50" t="s">
        <v>81</v>
      </c>
      <c r="B56" s="74">
        <f>B29+B46+B54</f>
        <v>6514.2000000000007</v>
      </c>
      <c r="C56" s="51"/>
      <c r="D56" s="51"/>
      <c r="E56" s="51"/>
      <c r="F56" s="26"/>
    </row>
    <row r="57" spans="1:6" x14ac:dyDescent="0.2">
      <c r="A57" s="27"/>
      <c r="B57" s="22"/>
      <c r="C57" s="27"/>
      <c r="D57" s="27"/>
      <c r="E57" s="27"/>
      <c r="F57" s="27"/>
    </row>
    <row r="58" spans="1:6" x14ac:dyDescent="0.2">
      <c r="A58" s="52" t="s">
        <v>24</v>
      </c>
      <c r="B58" s="25"/>
      <c r="C58" s="26"/>
      <c r="D58" s="26"/>
      <c r="E58" s="26"/>
      <c r="F58" s="27"/>
    </row>
    <row r="59" spans="1:6" ht="12.6" customHeight="1" x14ac:dyDescent="0.2">
      <c r="A59" s="23" t="s">
        <v>82</v>
      </c>
      <c r="B59" s="53"/>
      <c r="C59" s="53"/>
      <c r="D59" s="32"/>
      <c r="E59" s="32"/>
      <c r="F59" s="27"/>
    </row>
    <row r="60" spans="1:6" ht="12.95" customHeight="1" x14ac:dyDescent="0.2">
      <c r="A60" s="31" t="s">
        <v>83</v>
      </c>
      <c r="B60" s="27"/>
      <c r="C60" s="32"/>
      <c r="D60" s="27"/>
      <c r="E60" s="32"/>
      <c r="F60" s="27"/>
    </row>
    <row r="61" spans="1:6" x14ac:dyDescent="0.2">
      <c r="A61" s="31" t="s">
        <v>84</v>
      </c>
      <c r="B61" s="32"/>
      <c r="C61" s="32"/>
      <c r="D61" s="32"/>
      <c r="E61" s="54"/>
      <c r="F61" s="46"/>
    </row>
    <row r="62" spans="1:6" x14ac:dyDescent="0.2">
      <c r="A62" s="23" t="s">
        <v>30</v>
      </c>
      <c r="B62" s="25"/>
      <c r="C62" s="26"/>
      <c r="D62" s="26"/>
      <c r="E62" s="26"/>
      <c r="F62" s="27"/>
    </row>
    <row r="63" spans="1:6" ht="12.95" customHeight="1" x14ac:dyDescent="0.2">
      <c r="A63" s="31" t="s">
        <v>85</v>
      </c>
      <c r="B63" s="27"/>
      <c r="C63" s="32"/>
      <c r="D63" s="27"/>
      <c r="E63" s="32"/>
      <c r="F63" s="27"/>
    </row>
    <row r="64" spans="1:6" x14ac:dyDescent="0.2">
      <c r="A64" s="31" t="s">
        <v>86</v>
      </c>
      <c r="B64" s="32"/>
      <c r="C64" s="32"/>
      <c r="D64" s="32"/>
      <c r="E64" s="54"/>
      <c r="F64" s="46"/>
    </row>
    <row r="65" spans="1:6" x14ac:dyDescent="0.2">
      <c r="A65" s="36" t="s">
        <v>87</v>
      </c>
      <c r="B65" s="36"/>
      <c r="C65" s="36"/>
      <c r="D65" s="36"/>
      <c r="E65" s="54"/>
      <c r="F65" s="46"/>
    </row>
    <row r="66" spans="1:6" x14ac:dyDescent="0.2">
      <c r="A66" s="40"/>
      <c r="B66" s="27"/>
      <c r="C66" s="27"/>
      <c r="D66" s="27"/>
      <c r="E66" s="46"/>
      <c r="F66" s="46"/>
    </row>
    <row r="67" spans="1:6" hidden="1" x14ac:dyDescent="0.2">
      <c r="A67" s="40"/>
      <c r="B67" s="27"/>
      <c r="C67" s="27"/>
      <c r="D67" s="27"/>
      <c r="E67" s="46"/>
      <c r="F67" s="46"/>
    </row>
    <row r="68" spans="1:6" hidden="1" x14ac:dyDescent="0.2"/>
    <row r="69" spans="1:6" hidden="1" x14ac:dyDescent="0.2"/>
    <row r="70" spans="1:6" hidden="1" x14ac:dyDescent="0.2"/>
    <row r="71" spans="1:6" hidden="1" x14ac:dyDescent="0.2"/>
    <row r="72" spans="1:6" ht="12.75" hidden="1" customHeight="1" x14ac:dyDescent="0.2"/>
    <row r="73" spans="1:6" hidden="1" x14ac:dyDescent="0.2"/>
    <row r="74" spans="1:6" hidden="1" x14ac:dyDescent="0.2"/>
    <row r="75" spans="1:6" hidden="1" x14ac:dyDescent="0.2">
      <c r="A75" s="55"/>
      <c r="B75" s="46"/>
      <c r="C75" s="46"/>
      <c r="D75" s="46"/>
      <c r="E75" s="46"/>
      <c r="F75" s="46"/>
    </row>
    <row r="76" spans="1:6" hidden="1" x14ac:dyDescent="0.2">
      <c r="A76" s="55"/>
      <c r="B76" s="46"/>
      <c r="C76" s="46"/>
      <c r="D76" s="46"/>
      <c r="E76" s="46"/>
      <c r="F76" s="46"/>
    </row>
    <row r="77" spans="1:6" hidden="1" x14ac:dyDescent="0.2">
      <c r="A77" s="55"/>
      <c r="B77" s="46"/>
      <c r="C77" s="46"/>
      <c r="D77" s="46"/>
      <c r="E77" s="46"/>
      <c r="F77" s="46"/>
    </row>
    <row r="78" spans="1:6" hidden="1" x14ac:dyDescent="0.2">
      <c r="A78" s="55"/>
      <c r="B78" s="46"/>
      <c r="C78" s="46"/>
      <c r="D78" s="46"/>
      <c r="E78" s="46"/>
      <c r="F78" s="46"/>
    </row>
    <row r="79" spans="1:6" hidden="1" x14ac:dyDescent="0.2">
      <c r="A79" s="55"/>
      <c r="B79" s="46"/>
      <c r="C79" s="46"/>
      <c r="D79" s="46"/>
      <c r="E79" s="46"/>
      <c r="F79" s="46"/>
    </row>
    <row r="80" spans="1:6" hidden="1" x14ac:dyDescent="0.2"/>
    <row r="81" hidden="1" x14ac:dyDescent="0.2"/>
    <row r="82" hidden="1" x14ac:dyDescent="0.2"/>
    <row r="83" hidden="1" x14ac:dyDescent="0.2"/>
    <row r="84" hidden="1" x14ac:dyDescent="0.2"/>
    <row r="85" hidden="1" x14ac:dyDescent="0.2"/>
    <row r="86" hidden="1" x14ac:dyDescent="0.2"/>
    <row r="87" hidden="1"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sheetData>
  <sheetProtection formatCells="0" formatRows="0" insertColumns="0" insertRows="0" deleteRows="0"/>
  <mergeCells count="24">
    <mergeCell ref="A1:E1"/>
    <mergeCell ref="A31:E31"/>
    <mergeCell ref="A48:E48"/>
    <mergeCell ref="B2:E2"/>
    <mergeCell ref="B3:E3"/>
    <mergeCell ref="B4:E4"/>
    <mergeCell ref="A8:E8"/>
    <mergeCell ref="A9:E9"/>
    <mergeCell ref="B6:E6"/>
    <mergeCell ref="D29:E29"/>
    <mergeCell ref="D46:E46"/>
    <mergeCell ref="A10:E10"/>
    <mergeCell ref="B7:E7"/>
    <mergeCell ref="E34:E37"/>
    <mergeCell ref="C34:C37"/>
    <mergeCell ref="A34:A37"/>
    <mergeCell ref="B5:E5"/>
    <mergeCell ref="D54:E54"/>
    <mergeCell ref="C20:C27"/>
    <mergeCell ref="A20:A27"/>
    <mergeCell ref="E20:E27"/>
    <mergeCell ref="E13:E18"/>
    <mergeCell ref="C13:C18"/>
    <mergeCell ref="A13:A18"/>
  </mergeCells>
  <dataValidations count="4">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3 A12 A28 A50 A53 A4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9 A3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20:A26 A34 A39:A44 A51:A52" xr:uid="{67A21C94-90C0-4AFE-B6AC-F64AD77E4F2B}">
      <formula1>$B$4</formula1>
      <formula2>$B$5</formula2>
    </dataValidation>
    <dataValidation allowBlank="1" showInputMessage="1" showErrorMessage="1" promptTitle="Amount" prompt="Enter the amount, including GST. The GST portion will then _x000a_be calculated." sqref="B22:B27" xr:uid="{EBF4403E-8D43-47CE-8C0C-EF17811E963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B28 B12:B21 B33:B45 B50:B53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C12" sqref="C1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9" t="s">
        <v>60</v>
      </c>
      <c r="B1" s="159"/>
      <c r="C1" s="159"/>
      <c r="D1" s="159"/>
      <c r="E1" s="159"/>
      <c r="F1" s="38"/>
    </row>
    <row r="2" spans="1:6" ht="21" customHeight="1" x14ac:dyDescent="0.2">
      <c r="A2" s="4" t="s">
        <v>3</v>
      </c>
      <c r="B2" s="162" t="str">
        <f>'Summary and sign-off'!B2:F2</f>
        <v xml:space="preserve">State Services Commission </v>
      </c>
      <c r="C2" s="162"/>
      <c r="D2" s="162"/>
      <c r="E2" s="162"/>
      <c r="F2" s="38"/>
    </row>
    <row r="3" spans="1:6" ht="21" customHeight="1" x14ac:dyDescent="0.2">
      <c r="A3" s="4" t="s">
        <v>61</v>
      </c>
      <c r="B3" s="162" t="str">
        <f>'Summary and sign-off'!B3:F3</f>
        <v>Helene Quilter</v>
      </c>
      <c r="C3" s="162"/>
      <c r="D3" s="162"/>
      <c r="E3" s="162"/>
      <c r="F3" s="38"/>
    </row>
    <row r="4" spans="1:6" ht="21" customHeight="1" x14ac:dyDescent="0.2">
      <c r="A4" s="4" t="s">
        <v>62</v>
      </c>
      <c r="B4" s="162">
        <f>'Summary and sign-off'!B4:F4</f>
        <v>43647</v>
      </c>
      <c r="C4" s="162"/>
      <c r="D4" s="162"/>
      <c r="E4" s="162"/>
      <c r="F4" s="38"/>
    </row>
    <row r="5" spans="1:6" ht="21" customHeight="1" x14ac:dyDescent="0.2">
      <c r="A5" s="4" t="s">
        <v>63</v>
      </c>
      <c r="B5" s="162">
        <f>'Summary and sign-off'!B5:F5</f>
        <v>44012</v>
      </c>
      <c r="C5" s="162"/>
      <c r="D5" s="162"/>
      <c r="E5" s="162"/>
      <c r="F5" s="38"/>
    </row>
    <row r="6" spans="1:6" ht="21" customHeight="1" x14ac:dyDescent="0.2">
      <c r="A6" s="4" t="s">
        <v>64</v>
      </c>
      <c r="B6" s="157"/>
      <c r="C6" s="157"/>
      <c r="D6" s="157"/>
      <c r="E6" s="157"/>
      <c r="F6" s="38"/>
    </row>
    <row r="7" spans="1:6" ht="21" customHeight="1" x14ac:dyDescent="0.2">
      <c r="A7" s="4" t="s">
        <v>7</v>
      </c>
      <c r="B7" s="157" t="s">
        <v>34</v>
      </c>
      <c r="C7" s="157"/>
      <c r="D7" s="157"/>
      <c r="E7" s="157"/>
      <c r="F7" s="38"/>
    </row>
    <row r="8" spans="1:6" ht="35.25" customHeight="1" x14ac:dyDescent="0.25">
      <c r="A8" s="181" t="s">
        <v>88</v>
      </c>
      <c r="B8" s="181"/>
      <c r="C8" s="182"/>
      <c r="D8" s="182"/>
      <c r="E8" s="182"/>
      <c r="F8" s="42"/>
    </row>
    <row r="9" spans="1:6" ht="35.25" customHeight="1" x14ac:dyDescent="0.25">
      <c r="A9" s="179" t="s">
        <v>89</v>
      </c>
      <c r="B9" s="180"/>
      <c r="C9" s="180"/>
      <c r="D9" s="180"/>
      <c r="E9" s="180"/>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138</v>
      </c>
      <c r="D12" s="138"/>
      <c r="E12" s="139"/>
      <c r="F12" s="2"/>
    </row>
    <row r="13" spans="1:6" s="68" customFormat="1" x14ac:dyDescent="0.2">
      <c r="A13" s="137"/>
      <c r="B13" s="134"/>
      <c r="C13" s="138"/>
      <c r="D13" s="138"/>
      <c r="E13" s="139"/>
      <c r="F13" s="2"/>
    </row>
    <row r="14" spans="1:6" s="68" customFormat="1" ht="11.25" hidden="1" customHeight="1" x14ac:dyDescent="0.2">
      <c r="A14" s="115"/>
      <c r="B14" s="112"/>
      <c r="C14" s="116"/>
      <c r="D14" s="116"/>
      <c r="E14" s="117"/>
      <c r="F14" s="2"/>
    </row>
    <row r="15" spans="1:6" ht="34.5" customHeight="1" x14ac:dyDescent="0.2">
      <c r="A15" s="69" t="s">
        <v>93</v>
      </c>
      <c r="B15" s="78">
        <f>SUM(B11:B14)</f>
        <v>0</v>
      </c>
      <c r="C15" s="85" t="str">
        <f>IF(SUBTOTAL(3,B11:B14)=SUBTOTAL(103,B11:B14),'Summary and sign-off'!$A$48,'Summary and sign-off'!$A$49)</f>
        <v>Check - there are no hidden rows with data</v>
      </c>
      <c r="D15" s="163" t="str">
        <f>IF('Summary and sign-off'!F58='Summary and sign-off'!F54,'Summary and sign-off'!A51,'Summary and sign-off'!A50)</f>
        <v>Check - each entry provides sufficient information</v>
      </c>
      <c r="E15" s="163"/>
      <c r="F15" s="2"/>
    </row>
    <row r="16" spans="1:6" x14ac:dyDescent="0.2">
      <c r="A16" s="21"/>
      <c r="B16" s="20"/>
      <c r="C16" s="20"/>
      <c r="D16" s="20"/>
      <c r="E16" s="20"/>
      <c r="F16" s="38"/>
    </row>
    <row r="17" spans="1:6" x14ac:dyDescent="0.2">
      <c r="A17" s="21" t="s">
        <v>24</v>
      </c>
      <c r="B17" s="22"/>
      <c r="C17" s="27"/>
      <c r="D17" s="20"/>
      <c r="E17" s="20"/>
      <c r="F17" s="38"/>
    </row>
    <row r="18" spans="1:6" ht="12.75" customHeight="1" x14ac:dyDescent="0.2">
      <c r="A18" s="23" t="s">
        <v>94</v>
      </c>
      <c r="B18" s="23"/>
      <c r="C18" s="23"/>
      <c r="D18" s="23"/>
      <c r="E18" s="23"/>
      <c r="F18" s="38"/>
    </row>
    <row r="19" spans="1:6" x14ac:dyDescent="0.2">
      <c r="A19" s="23" t="s">
        <v>95</v>
      </c>
      <c r="B19" s="31"/>
      <c r="C19" s="43"/>
      <c r="D19" s="44"/>
      <c r="E19" s="44"/>
      <c r="F19" s="38"/>
    </row>
    <row r="20" spans="1:6" x14ac:dyDescent="0.2">
      <c r="A20" s="23" t="s">
        <v>30</v>
      </c>
      <c r="B20" s="25"/>
      <c r="C20" s="26"/>
      <c r="D20" s="26"/>
      <c r="E20" s="26"/>
      <c r="F20" s="27"/>
    </row>
    <row r="21" spans="1:6" x14ac:dyDescent="0.2">
      <c r="A21" s="31" t="s">
        <v>96</v>
      </c>
      <c r="B21" s="31"/>
      <c r="C21" s="43"/>
      <c r="D21" s="43"/>
      <c r="E21" s="43"/>
      <c r="F21" s="38"/>
    </row>
    <row r="22" spans="1:6" ht="12.75" customHeight="1" x14ac:dyDescent="0.2">
      <c r="A22" s="31" t="s">
        <v>97</v>
      </c>
      <c r="B22" s="31"/>
      <c r="C22" s="45"/>
      <c r="D22" s="45"/>
      <c r="E22" s="33"/>
      <c r="F22" s="38"/>
    </row>
    <row r="23" spans="1:6" x14ac:dyDescent="0.2">
      <c r="A23" s="20"/>
      <c r="B23" s="20"/>
      <c r="C23" s="20"/>
      <c r="D23" s="20"/>
      <c r="E23" s="20"/>
      <c r="F23" s="38"/>
    </row>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9" t="s">
        <v>60</v>
      </c>
      <c r="B1" s="159"/>
      <c r="C1" s="159"/>
      <c r="D1" s="159"/>
      <c r="E1" s="159"/>
      <c r="F1" s="24"/>
    </row>
    <row r="2" spans="1:6" ht="21" customHeight="1" x14ac:dyDescent="0.2">
      <c r="A2" s="4" t="s">
        <v>3</v>
      </c>
      <c r="B2" s="162" t="str">
        <f>'Summary and sign-off'!B2:F2</f>
        <v xml:space="preserve">State Services Commission </v>
      </c>
      <c r="C2" s="162"/>
      <c r="D2" s="162"/>
      <c r="E2" s="162"/>
      <c r="F2" s="24"/>
    </row>
    <row r="3" spans="1:6" ht="21" customHeight="1" x14ac:dyDescent="0.2">
      <c r="A3" s="4" t="s">
        <v>61</v>
      </c>
      <c r="B3" s="162" t="str">
        <f>'Summary and sign-off'!B3:F3</f>
        <v>Helene Quilter</v>
      </c>
      <c r="C3" s="162"/>
      <c r="D3" s="162"/>
      <c r="E3" s="162"/>
      <c r="F3" s="24"/>
    </row>
    <row r="4" spans="1:6" ht="21" customHeight="1" x14ac:dyDescent="0.2">
      <c r="A4" s="4" t="s">
        <v>62</v>
      </c>
      <c r="B4" s="162">
        <f>'Summary and sign-off'!B4:F4</f>
        <v>43647</v>
      </c>
      <c r="C4" s="162"/>
      <c r="D4" s="162"/>
      <c r="E4" s="162"/>
      <c r="F4" s="24"/>
    </row>
    <row r="5" spans="1:6" ht="21" customHeight="1" x14ac:dyDescent="0.2">
      <c r="A5" s="4" t="s">
        <v>63</v>
      </c>
      <c r="B5" s="162">
        <f>'Summary and sign-off'!B5:F5</f>
        <v>44012</v>
      </c>
      <c r="C5" s="162"/>
      <c r="D5" s="162"/>
      <c r="E5" s="162"/>
      <c r="F5" s="24"/>
    </row>
    <row r="6" spans="1:6" ht="21" customHeight="1" x14ac:dyDescent="0.2">
      <c r="A6" s="4" t="s">
        <v>64</v>
      </c>
      <c r="B6" s="157" t="s">
        <v>32</v>
      </c>
      <c r="C6" s="157"/>
      <c r="D6" s="157"/>
      <c r="E6" s="157"/>
      <c r="F6" s="34"/>
    </row>
    <row r="7" spans="1:6" ht="21" customHeight="1" x14ac:dyDescent="0.2">
      <c r="A7" s="4" t="s">
        <v>7</v>
      </c>
      <c r="B7" s="157" t="s">
        <v>34</v>
      </c>
      <c r="C7" s="157"/>
      <c r="D7" s="157"/>
      <c r="E7" s="157"/>
      <c r="F7" s="34"/>
    </row>
    <row r="8" spans="1:6" ht="35.25" customHeight="1" x14ac:dyDescent="0.2">
      <c r="A8" s="175" t="s">
        <v>98</v>
      </c>
      <c r="B8" s="175"/>
      <c r="C8" s="182"/>
      <c r="D8" s="182"/>
      <c r="E8" s="182"/>
      <c r="F8" s="24"/>
    </row>
    <row r="9" spans="1:6" ht="35.25" customHeight="1" x14ac:dyDescent="0.2">
      <c r="A9" s="183" t="s">
        <v>99</v>
      </c>
      <c r="B9" s="184"/>
      <c r="C9" s="184"/>
      <c r="D9" s="184"/>
      <c r="E9" s="184"/>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t="s">
        <v>134</v>
      </c>
      <c r="B12" s="134">
        <v>307.98</v>
      </c>
      <c r="C12" s="138" t="s">
        <v>135</v>
      </c>
      <c r="D12" s="138" t="s">
        <v>136</v>
      </c>
      <c r="E12" s="139" t="s">
        <v>137</v>
      </c>
      <c r="F12" s="3"/>
    </row>
    <row r="13" spans="1:6" s="68" customFormat="1" x14ac:dyDescent="0.2">
      <c r="A13" s="137"/>
      <c r="B13" s="134"/>
      <c r="C13" s="138"/>
      <c r="D13" s="138"/>
      <c r="E13" s="139"/>
      <c r="F13" s="3"/>
    </row>
    <row r="14" spans="1:6" s="68" customFormat="1" hidden="1" x14ac:dyDescent="0.2">
      <c r="A14" s="115"/>
      <c r="B14" s="112"/>
      <c r="C14" s="116"/>
      <c r="D14" s="116"/>
      <c r="E14" s="117"/>
      <c r="F14" s="3"/>
    </row>
    <row r="15" spans="1:6" ht="34.5" customHeight="1" x14ac:dyDescent="0.2">
      <c r="A15" s="69" t="s">
        <v>102</v>
      </c>
      <c r="B15" s="78">
        <f>SUM(B11:B14)</f>
        <v>307.98</v>
      </c>
      <c r="C15" s="85" t="str">
        <f>IF(SUBTOTAL(3,B11:B14)=SUBTOTAL(103,B11:B14),'Summary and sign-off'!$A$48,'Summary and sign-off'!$A$49)</f>
        <v>Check - there are no hidden rows with data</v>
      </c>
      <c r="D15" s="163" t="str">
        <f>IF('Summary and sign-off'!F59='Summary and sign-off'!F54,'Summary and sign-off'!A51,'Summary and sign-off'!A50)</f>
        <v>Check - each entry provides sufficient information</v>
      </c>
      <c r="E15" s="163"/>
      <c r="F15" s="37"/>
    </row>
    <row r="16" spans="1:6" ht="14.1" customHeight="1" x14ac:dyDescent="0.2">
      <c r="A16" s="38"/>
      <c r="B16" s="27"/>
      <c r="C16" s="20"/>
      <c r="D16" s="20"/>
      <c r="E16" s="20"/>
      <c r="F16" s="24"/>
    </row>
    <row r="17" spans="1:6" x14ac:dyDescent="0.2">
      <c r="A17" s="21" t="s">
        <v>103</v>
      </c>
      <c r="B17" s="20"/>
      <c r="C17" s="20"/>
      <c r="D17" s="20"/>
      <c r="E17" s="20"/>
      <c r="F17" s="24"/>
    </row>
    <row r="18" spans="1:6" ht="12.6" customHeight="1" x14ac:dyDescent="0.2">
      <c r="A18" s="23" t="s">
        <v>82</v>
      </c>
      <c r="B18" s="20"/>
      <c r="C18" s="20"/>
      <c r="D18" s="20"/>
      <c r="E18" s="20"/>
      <c r="F18" s="24"/>
    </row>
    <row r="19" spans="1:6" x14ac:dyDescent="0.2">
      <c r="A19" s="23" t="s">
        <v>30</v>
      </c>
      <c r="B19" s="25"/>
      <c r="C19" s="26"/>
      <c r="D19" s="26"/>
      <c r="E19" s="26"/>
      <c r="F19" s="27"/>
    </row>
    <row r="20" spans="1:6" x14ac:dyDescent="0.2">
      <c r="A20" s="31" t="s">
        <v>96</v>
      </c>
      <c r="B20" s="32"/>
      <c r="C20" s="27"/>
      <c r="D20" s="27"/>
      <c r="E20" s="27"/>
      <c r="F20" s="27"/>
    </row>
    <row r="21" spans="1:6" ht="12.75" customHeight="1" x14ac:dyDescent="0.2">
      <c r="A21" s="31" t="s">
        <v>97</v>
      </c>
      <c r="B21" s="39"/>
      <c r="C21" s="33"/>
      <c r="D21" s="33"/>
      <c r="E21" s="33"/>
      <c r="F21" s="33"/>
    </row>
    <row r="22" spans="1:6" x14ac:dyDescent="0.2">
      <c r="A22" s="38"/>
      <c r="B22" s="40"/>
      <c r="C22" s="20"/>
      <c r="D22" s="20"/>
      <c r="E22" s="20"/>
      <c r="F22" s="38"/>
    </row>
    <row r="23" spans="1:6" hidden="1" x14ac:dyDescent="0.2">
      <c r="A23" s="20"/>
      <c r="B23" s="20"/>
      <c r="C23" s="20"/>
      <c r="D23" s="20"/>
      <c r="E23" s="38"/>
    </row>
    <row r="24" spans="1:6" ht="12.75" hidden="1" customHeight="1" x14ac:dyDescent="0.2"/>
    <row r="25" spans="1:6" hidden="1" x14ac:dyDescent="0.2">
      <c r="A25" s="41"/>
      <c r="B25" s="41"/>
      <c r="C25" s="41"/>
      <c r="D25" s="41"/>
      <c r="E25" s="41"/>
      <c r="F25" s="24"/>
    </row>
    <row r="26" spans="1:6" hidden="1" x14ac:dyDescent="0.2">
      <c r="A26" s="41"/>
      <c r="B26" s="41"/>
      <c r="C26" s="41"/>
      <c r="D26" s="41"/>
      <c r="E26" s="41"/>
      <c r="F26" s="24"/>
    </row>
    <row r="27" spans="1:6" hidden="1" x14ac:dyDescent="0.2">
      <c r="A27" s="41"/>
      <c r="B27" s="41"/>
      <c r="C27" s="41"/>
      <c r="D27" s="41"/>
      <c r="E27" s="41"/>
      <c r="F27" s="24"/>
    </row>
    <row r="28" spans="1:6" hidden="1" x14ac:dyDescent="0.2">
      <c r="A28" s="41"/>
      <c r="B28" s="41"/>
      <c r="C28" s="41"/>
      <c r="D28" s="41"/>
      <c r="E28" s="41"/>
      <c r="F28" s="24"/>
    </row>
    <row r="29" spans="1:6" hidden="1" x14ac:dyDescent="0.2">
      <c r="A29" s="41"/>
      <c r="B29" s="41"/>
      <c r="C29" s="41"/>
      <c r="D29" s="41"/>
      <c r="E29" s="41"/>
      <c r="F29" s="24"/>
    </row>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opLeftCell="A4" zoomScaleNormal="100" workbookViewId="0">
      <selection activeCell="B6" sqref="B6:F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59" t="s">
        <v>104</v>
      </c>
      <c r="B1" s="159"/>
      <c r="C1" s="159"/>
      <c r="D1" s="159"/>
      <c r="E1" s="159"/>
      <c r="F1" s="159"/>
    </row>
    <row r="2" spans="1:7" ht="21" customHeight="1" x14ac:dyDescent="0.2">
      <c r="A2" s="4" t="s">
        <v>3</v>
      </c>
      <c r="B2" s="162" t="str">
        <f>'Summary and sign-off'!B2:F2</f>
        <v xml:space="preserve">State Services Commission </v>
      </c>
      <c r="C2" s="162"/>
      <c r="D2" s="162"/>
      <c r="E2" s="162"/>
      <c r="F2" s="162"/>
    </row>
    <row r="3" spans="1:7" ht="21" customHeight="1" x14ac:dyDescent="0.2">
      <c r="A3" s="4" t="s">
        <v>61</v>
      </c>
      <c r="B3" s="162" t="str">
        <f>'Summary and sign-off'!B3:F3</f>
        <v>Helene Quilter</v>
      </c>
      <c r="C3" s="162"/>
      <c r="D3" s="162"/>
      <c r="E3" s="162"/>
      <c r="F3" s="162"/>
    </row>
    <row r="4" spans="1:7" ht="21" customHeight="1" x14ac:dyDescent="0.2">
      <c r="A4" s="4" t="s">
        <v>62</v>
      </c>
      <c r="B4" s="162">
        <f>'Summary and sign-off'!B4:F4</f>
        <v>43647</v>
      </c>
      <c r="C4" s="162"/>
      <c r="D4" s="162"/>
      <c r="E4" s="162"/>
      <c r="F4" s="162"/>
    </row>
    <row r="5" spans="1:7" ht="21" customHeight="1" x14ac:dyDescent="0.2">
      <c r="A5" s="4" t="s">
        <v>63</v>
      </c>
      <c r="B5" s="162">
        <f>'Summary and sign-off'!B5:F5</f>
        <v>44012</v>
      </c>
      <c r="C5" s="162"/>
      <c r="D5" s="162"/>
      <c r="E5" s="162"/>
      <c r="F5" s="162"/>
    </row>
    <row r="6" spans="1:7" ht="21" customHeight="1" x14ac:dyDescent="0.2">
      <c r="A6" s="4" t="s">
        <v>105</v>
      </c>
      <c r="B6" s="157" t="s">
        <v>31</v>
      </c>
      <c r="C6" s="157"/>
      <c r="D6" s="157"/>
      <c r="E6" s="157"/>
      <c r="F6" s="157"/>
    </row>
    <row r="7" spans="1:7" ht="21" customHeight="1" x14ac:dyDescent="0.2">
      <c r="A7" s="4" t="s">
        <v>7</v>
      </c>
      <c r="B7" s="157" t="s">
        <v>34</v>
      </c>
      <c r="C7" s="157"/>
      <c r="D7" s="157"/>
      <c r="E7" s="157"/>
      <c r="F7" s="157"/>
    </row>
    <row r="8" spans="1:7" ht="36" customHeight="1" x14ac:dyDescent="0.2">
      <c r="A8" s="175" t="s">
        <v>106</v>
      </c>
      <c r="B8" s="175"/>
      <c r="C8" s="175"/>
      <c r="D8" s="175"/>
      <c r="E8" s="175"/>
      <c r="F8" s="175"/>
    </row>
    <row r="9" spans="1:7" ht="36" customHeight="1" x14ac:dyDescent="0.2">
      <c r="A9" s="183" t="s">
        <v>107</v>
      </c>
      <c r="B9" s="184"/>
      <c r="C9" s="184"/>
      <c r="D9" s="184"/>
      <c r="E9" s="184"/>
      <c r="F9" s="184"/>
    </row>
    <row r="10" spans="1:7" ht="39" customHeight="1" x14ac:dyDescent="0.2">
      <c r="A10" s="35" t="s">
        <v>68</v>
      </c>
      <c r="B10" s="128" t="s">
        <v>108</v>
      </c>
      <c r="C10" s="128" t="s">
        <v>109</v>
      </c>
      <c r="D10" s="128" t="s">
        <v>110</v>
      </c>
      <c r="E10" s="128" t="s">
        <v>111</v>
      </c>
      <c r="F10" s="128" t="s">
        <v>112</v>
      </c>
    </row>
    <row r="11" spans="1:7" s="68" customFormat="1" hidden="1" x14ac:dyDescent="0.2">
      <c r="A11" s="111"/>
      <c r="B11" s="116"/>
      <c r="C11" s="118"/>
      <c r="D11" s="116"/>
      <c r="E11" s="119"/>
      <c r="F11" s="117"/>
    </row>
    <row r="12" spans="1:7" s="68" customFormat="1" ht="25.5" x14ac:dyDescent="0.2">
      <c r="A12" s="133">
        <v>43755</v>
      </c>
      <c r="B12" s="140" t="s">
        <v>151</v>
      </c>
      <c r="C12" s="141" t="s">
        <v>47</v>
      </c>
      <c r="D12" s="140" t="s">
        <v>152</v>
      </c>
      <c r="E12" s="142">
        <v>420</v>
      </c>
      <c r="F12" s="143" t="s">
        <v>153</v>
      </c>
    </row>
    <row r="13" spans="1:7" s="68" customFormat="1" x14ac:dyDescent="0.2">
      <c r="A13" s="133"/>
      <c r="B13" s="140"/>
      <c r="C13" s="141"/>
      <c r="D13" s="140"/>
      <c r="E13" s="142"/>
      <c r="F13" s="143"/>
    </row>
    <row r="14" spans="1:7" s="68" customFormat="1" hidden="1" x14ac:dyDescent="0.2">
      <c r="A14" s="111"/>
      <c r="B14" s="116"/>
      <c r="C14" s="118"/>
      <c r="D14" s="116"/>
      <c r="E14" s="119"/>
      <c r="F14" s="117"/>
    </row>
    <row r="15" spans="1:7" ht="34.5" customHeight="1" x14ac:dyDescent="0.2">
      <c r="A15" s="129" t="s">
        <v>113</v>
      </c>
      <c r="B15" s="130" t="s">
        <v>114</v>
      </c>
      <c r="C15" s="131">
        <f>C16+C17</f>
        <v>1</v>
      </c>
      <c r="D15" s="132" t="str">
        <f>IF(SUBTOTAL(3,C11:C14)=SUBTOTAL(103,C11:C14),'Summary and sign-off'!$A$48,'Summary and sign-off'!$A$49)</f>
        <v>Check - there are no hidden rows with data</v>
      </c>
      <c r="E15" s="163" t="str">
        <f>IF('Summary and sign-off'!F60='Summary and sign-off'!F54,'Summary and sign-off'!A52,'Summary and sign-off'!A50)</f>
        <v>Check - each entry provides sufficient information</v>
      </c>
      <c r="F15" s="163"/>
      <c r="G15" s="68"/>
    </row>
    <row r="16" spans="1:7" ht="25.5" customHeight="1" x14ac:dyDescent="0.25">
      <c r="A16" s="70"/>
      <c r="B16" s="71" t="s">
        <v>47</v>
      </c>
      <c r="C16" s="72">
        <f>COUNTIF(C11:C14,'Summary and sign-off'!A45)</f>
        <v>1</v>
      </c>
      <c r="D16" s="17"/>
      <c r="E16" s="18"/>
      <c r="F16" s="19"/>
    </row>
    <row r="17" spans="1:6" ht="25.5" customHeight="1" x14ac:dyDescent="0.25">
      <c r="A17" s="70"/>
      <c r="B17" s="71" t="s">
        <v>48</v>
      </c>
      <c r="C17" s="72">
        <f>COUNTIF(C11:C14,'Summary and sign-off'!A46)</f>
        <v>0</v>
      </c>
      <c r="D17" s="17"/>
      <c r="E17" s="18"/>
      <c r="F17" s="19"/>
    </row>
    <row r="18" spans="1:6" x14ac:dyDescent="0.2">
      <c r="A18" s="20"/>
      <c r="B18" s="21"/>
      <c r="C18" s="20"/>
      <c r="D18" s="22"/>
      <c r="E18" s="22"/>
      <c r="F18" s="20"/>
    </row>
    <row r="19" spans="1:6" x14ac:dyDescent="0.2">
      <c r="A19" s="21" t="s">
        <v>103</v>
      </c>
      <c r="B19" s="21"/>
      <c r="C19" s="21"/>
      <c r="D19" s="21"/>
      <c r="E19" s="21"/>
      <c r="F19" s="21"/>
    </row>
    <row r="20" spans="1:6" ht="12.6" customHeight="1" x14ac:dyDescent="0.2">
      <c r="A20" s="23" t="s">
        <v>82</v>
      </c>
      <c r="B20" s="20"/>
      <c r="C20" s="20"/>
      <c r="D20" s="20"/>
      <c r="E20" s="20"/>
      <c r="F20" s="24"/>
    </row>
    <row r="21" spans="1:6" x14ac:dyDescent="0.2">
      <c r="A21" s="23" t="s">
        <v>30</v>
      </c>
      <c r="B21" s="25"/>
      <c r="C21" s="26"/>
      <c r="D21" s="26"/>
      <c r="E21" s="26"/>
      <c r="F21" s="27"/>
    </row>
    <row r="22" spans="1:6" x14ac:dyDescent="0.2">
      <c r="A22" s="23" t="s">
        <v>115</v>
      </c>
      <c r="B22" s="28"/>
      <c r="C22" s="28"/>
      <c r="D22" s="28"/>
      <c r="E22" s="28"/>
      <c r="F22" s="28"/>
    </row>
    <row r="23" spans="1:6" ht="12.75" customHeight="1" x14ac:dyDescent="0.2">
      <c r="A23" s="23" t="s">
        <v>116</v>
      </c>
      <c r="B23" s="20"/>
      <c r="C23" s="20"/>
      <c r="D23" s="20"/>
      <c r="E23" s="20"/>
      <c r="F23" s="20"/>
    </row>
    <row r="24" spans="1:6" ht="12.95" customHeight="1" x14ac:dyDescent="0.2">
      <c r="A24" s="29" t="s">
        <v>117</v>
      </c>
      <c r="B24" s="30"/>
      <c r="C24" s="30"/>
      <c r="D24" s="30"/>
      <c r="E24" s="30"/>
      <c r="F24" s="30"/>
    </row>
    <row r="25" spans="1:6" x14ac:dyDescent="0.2">
      <c r="A25" s="31" t="s">
        <v>118</v>
      </c>
      <c r="B25" s="32"/>
      <c r="C25" s="27"/>
      <c r="D25" s="27"/>
      <c r="E25" s="27"/>
      <c r="F25" s="27"/>
    </row>
    <row r="26" spans="1:6" ht="12.75" customHeight="1" x14ac:dyDescent="0.2">
      <c r="A26" s="31" t="s">
        <v>97</v>
      </c>
      <c r="B26" s="23"/>
      <c r="C26" s="33"/>
      <c r="D26" s="33"/>
      <c r="E26" s="33"/>
      <c r="F26" s="33"/>
    </row>
    <row r="27" spans="1:6" ht="12.75" customHeight="1" x14ac:dyDescent="0.2">
      <c r="A27" s="23"/>
      <c r="B27" s="23"/>
      <c r="C27" s="33"/>
      <c r="D27" s="33"/>
      <c r="E27" s="33"/>
      <c r="F27" s="33"/>
    </row>
    <row r="28" spans="1:6" ht="12.75" hidden="1" customHeight="1" x14ac:dyDescent="0.2">
      <c r="A28" s="23"/>
      <c r="B28" s="23"/>
      <c r="C28" s="33"/>
      <c r="D28" s="33"/>
      <c r="E28" s="33"/>
      <c r="F28" s="33"/>
    </row>
    <row r="29" spans="1:6" hidden="1" x14ac:dyDescent="0.2"/>
    <row r="30" spans="1:6" hidden="1" x14ac:dyDescent="0.2"/>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7809213775E144917A697B9E9A768B" ma:contentTypeVersion="13" ma:contentTypeDescription="Create a new document." ma:contentTypeScope="" ma:versionID="1ccf6c3dc7a9586f71e04fa8bac3735d">
  <xsd:schema xmlns:xsd="http://www.w3.org/2001/XMLSchema" xmlns:xs="http://www.w3.org/2001/XMLSchema" xmlns:p="http://schemas.microsoft.com/office/2006/metadata/properties" xmlns:ns3="99ad16ac-1317-4f7d-bed6-3b6cdab49c28" xmlns:ns4="4e334e0d-18f9-4b16-880f-ade38cc62a22" targetNamespace="http://schemas.microsoft.com/office/2006/metadata/properties" ma:root="true" ma:fieldsID="e5a656f35ee6e53f9a7534dea1757b78" ns3:_="" ns4:_="">
    <xsd:import namespace="99ad16ac-1317-4f7d-bed6-3b6cdab49c28"/>
    <xsd:import namespace="4e334e0d-18f9-4b16-880f-ade38cc62a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d16ac-1317-4f7d-bed6-3b6cdab49c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34e0d-18f9-4b16-880f-ade38cc62a2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purl.org/dc/dcmitype/"/>
    <ds:schemaRef ds:uri="99ad16ac-1317-4f7d-bed6-3b6cdab49c28"/>
    <ds:schemaRef ds:uri="http://www.w3.org/XML/1998/namespace"/>
    <ds:schemaRef ds:uri="http://purl.org/dc/elements/1.1/"/>
    <ds:schemaRef ds:uri="http://schemas.microsoft.com/office/infopath/2007/PartnerControls"/>
    <ds:schemaRef ds:uri="4e334e0d-18f9-4b16-880f-ade38cc62a22"/>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0A12FE1-290C-4E6C-9C4C-B872EB402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d16ac-1317-4f7d-bed6-3b6cdab49c28"/>
    <ds:schemaRef ds:uri="4e334e0d-18f9-4b16-880f-ade38cc62a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2020-07-22T04:06:20Z</cp:lastPrinted>
  <dcterms:created xsi:type="dcterms:W3CDTF">2010-10-17T20:59:02Z</dcterms:created>
  <dcterms:modified xsi:type="dcterms:W3CDTF">2020-07-30T01:41:30Z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0x010100B47809213775E144917A697B9E9A768B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