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JordanWhitley\OneDrive - State Services Commission\Desktop\"/>
    </mc:Choice>
  </mc:AlternateContent>
  <xr:revisionPtr revIDLastSave="556" documentId="8_{CAAB87B4-6BE9-4A4F-AFEA-D3829516AFC8}" xr6:coauthVersionLast="41" xr6:coauthVersionMax="41" xr10:uidLastSave="{E1421F81-78C2-4183-8FBB-97E5C3311C7B}"/>
  <bookViews>
    <workbookView xWindow="-110" yWindow="-110" windowWidth="19420" windowHeight="10420"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expenses'!$A$1:$E$21</definedName>
    <definedName name="_xlnm.Print_Area" localSheetId="4">'Gifts and benefits'!$A$1:$F$26</definedName>
    <definedName name="_xlnm.Print_Area" localSheetId="2">Hospitality!$A$1:$E$22</definedName>
    <definedName name="_xlnm.Print_Area" localSheetId="0">'Summary and sign-off'!$A$1:$F$23</definedName>
    <definedName name="_xlnm.Print_Area" localSheetId="1">Travel!$A$1:$E$89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4" l="1"/>
  <c r="C15" i="3"/>
  <c r="C15" i="2"/>
  <c r="C53" i="1"/>
  <c r="C78" i="1"/>
  <c r="C21" i="1"/>
  <c r="B6" i="13" l="1"/>
  <c r="E59" i="13"/>
  <c r="C59" i="13"/>
  <c r="C17" i="4"/>
  <c r="C16" i="4"/>
  <c r="B59" i="13" l="1"/>
  <c r="B58" i="13"/>
  <c r="D58" i="13"/>
  <c r="B57" i="13"/>
  <c r="D57" i="13"/>
  <c r="D56" i="13"/>
  <c r="B56" i="13"/>
  <c r="D55" i="13"/>
  <c r="B55" i="13"/>
  <c r="D54" i="13"/>
  <c r="B54" i="13"/>
  <c r="B2" i="4"/>
  <c r="B3" i="4"/>
  <c r="B2" i="3"/>
  <c r="B3" i="3"/>
  <c r="B2" i="2"/>
  <c r="B3" i="2"/>
  <c r="B2" i="1"/>
  <c r="B3" i="1"/>
  <c r="F57" i="13" l="1"/>
  <c r="D15" i="2" s="1"/>
  <c r="F59" i="13"/>
  <c r="E15" i="4" s="1"/>
  <c r="F58" i="13"/>
  <c r="D15" i="3" s="1"/>
  <c r="F56" i="13"/>
  <c r="D78" i="1" s="1"/>
  <c r="F55" i="13"/>
  <c r="D53" i="1" s="1"/>
  <c r="F54" i="13"/>
  <c r="D21" i="1" s="1"/>
  <c r="C13" i="13"/>
  <c r="C12" i="13"/>
  <c r="C11" i="13"/>
  <c r="C16" i="13" l="1"/>
  <c r="C17" i="13"/>
  <c r="B5" i="4" l="1"/>
  <c r="B4" i="4"/>
  <c r="B5" i="3"/>
  <c r="B4" i="3"/>
  <c r="B5" i="2"/>
  <c r="B4" i="2"/>
  <c r="B5" i="1"/>
  <c r="B4" i="1"/>
  <c r="C15" i="13" l="1"/>
  <c r="F12" i="13" l="1"/>
  <c r="C15" i="4"/>
  <c r="F11" i="13" s="1"/>
  <c r="F13" i="13" l="1"/>
  <c r="B78" i="1"/>
  <c r="B17" i="13" s="1"/>
  <c r="B53" i="1"/>
  <c r="B16" i="13" s="1"/>
  <c r="B21" i="1"/>
  <c r="B15" i="13" s="1"/>
  <c r="B15" i="3" l="1"/>
  <c r="B13" i="13" s="1"/>
  <c r="B15" i="2"/>
  <c r="B12" i="13" s="1"/>
  <c r="B11" i="13" l="1"/>
  <c r="B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<sst xmlns="http://schemas.openxmlformats.org/spreadsheetml/2006/main" count="261" uniqueCount="180">
  <si>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</si>
  <si>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</si>
  <si>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</si>
  <si>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</si>
  <si>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</si>
  <si>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</si>
  <si>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</si>
  <si>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</si>
  <si>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</si>
  <si>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</si>
  <si>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</si>
  <si>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</si>
  <si>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</si>
  <si>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</si>
  <si>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</si>
  <si>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</si>
  <si>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</si>
  <si>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</si>
  <si>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</si>
  <si>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</si>
  <si>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</si>
  <si>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</si>
  <si>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</si>
  <si>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</si>
  <si>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</si>
  <si>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</si>
  <si>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</si>
  <si>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</si>
  <si>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</si>
  <si>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</si>
  <si>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</si>
  <si>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</si>
  <si>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</si>
  <si>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</si>
  <si>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</si>
  <si>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</si>
  <si>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</si>
  <si>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</si>
  <si>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</si>
  <si>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</si>
  <si>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</si>
  <si>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</si>
  <si>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</si>
  <si>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</si>
  <si>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</si>
  <si>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</si>
  <si>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</si>
  <si>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</si>
  <si>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</si>
  <si>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</si>
  <si>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</si>
  <si>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</si>
  <si>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</si>
  <si>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</si>
  <si>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</si>
  <si>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</si>
  <si>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</si>
  <si>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</si>
  <si>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</si>
  <si>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</si>
  <si>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</si>
  <si>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</si>
  <si>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</si>
  <si>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</si>
  <si>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</si>
  <si>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</si>
  <si>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</si>
  <si>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</si>
  <si>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</si>
  <si>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</si>
  <si>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</si>
  <si>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</si>
  <si>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</si>
  <si>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</si>
  <si>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</si>
  <si>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</si>
  <si>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</si>
  <si>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</si>
  <si>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</si>
  <si>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</si>
  <si>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</si>
  <si>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</si>
  <si>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</si>
  <si>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</si>
  <si>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</si>
  <si>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</si>
  <si>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</si>
  <si>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</si>
  <si>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</si>
  <si>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</si>
  <si>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</si>
  <si>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</si>
  <si>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</si>
  <si>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</si>
  <si>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</si>
  <si>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</si>
  <si>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</si>
  <si>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</si>
  <si>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</si>
  <si>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</si>
  <si>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</si>
  <si>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</si>
  <si>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</si>
  <si>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</si>
  <si>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</si>
  <si>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</si>
  <si>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</si>
  <si>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</si>
  <si>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</si>
  <si>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</si>
  <si>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</si>
  <si>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</si>
  <si>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</si>
  <si>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</si>
  <si>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</si>
  <si>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</si>
  <si>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</si>
  <si>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</si>
  <si>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</si>
  <si>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 xml:space="preserve">State Services Commission </t>
  </si>
  <si>
    <t>Debbie Power</t>
  </si>
  <si>
    <t>ANZSOG Executive Master of Public Administration dinner</t>
  </si>
  <si>
    <t xml:space="preserve">Wellington </t>
  </si>
  <si>
    <t xml:space="preserve">SSC Crown Entities Workshop </t>
  </si>
  <si>
    <t>Taxi - Wharewaka Function Centre to SSC</t>
  </si>
  <si>
    <t>Taxi - SSC to Wharewaka Function Centre</t>
  </si>
  <si>
    <t>Taxi - SSC to Guardian Trust House</t>
  </si>
  <si>
    <t xml:space="preserve">Taxi - SSC to Shed 5 Resturant on Queens Wharf </t>
  </si>
  <si>
    <t xml:space="preserve">Diversity Works NZ - Board meeting </t>
  </si>
  <si>
    <t xml:space="preserve">Auckland </t>
  </si>
  <si>
    <t xml:space="preserve">Hotel + service fee </t>
  </si>
  <si>
    <t xml:space="preserve">Flights + booking fee </t>
  </si>
  <si>
    <t xml:space="preserve">2018 APEC Women and the Economy Forum </t>
  </si>
  <si>
    <t>Flights + booking fee</t>
  </si>
  <si>
    <t>Rental car + service fee</t>
  </si>
  <si>
    <t xml:space="preserve">Taxi - Home to Wellington Airport </t>
  </si>
  <si>
    <t xml:space="preserve">2018 Women of Influence Awards </t>
  </si>
  <si>
    <t xml:space="preserve">Taxi - Airport to city </t>
  </si>
  <si>
    <t xml:space="preserve">Flights + booking fee + amendment fee + service fee </t>
  </si>
  <si>
    <t xml:space="preserve">Women's Sufferage Dinner </t>
  </si>
  <si>
    <t xml:space="preserve">Taxi - SSC to Government House </t>
  </si>
  <si>
    <t xml:space="preserve">Booking fee </t>
  </si>
  <si>
    <t>Recruitment interviews</t>
  </si>
  <si>
    <t>External Meeting - Chief Executive reviews</t>
  </si>
  <si>
    <t xml:space="preserve">Taxi - SSC to MBIE </t>
  </si>
  <si>
    <t>Taxi - ERO to SSC</t>
  </si>
  <si>
    <t xml:space="preserve">Taxi - SSC to Wellington Airport </t>
  </si>
  <si>
    <t xml:space="preserve">Taxi - Auckland Airport to Skycity </t>
  </si>
  <si>
    <t xml:space="preserve">Taxi - Skycity to Auckland Airport </t>
  </si>
  <si>
    <t xml:space="preserve">Taxi - Wellington Airport to Home </t>
  </si>
  <si>
    <t xml:space="preserve">Taxi - SSC to Department of Corrections </t>
  </si>
  <si>
    <t xml:space="preserve">Internal Meeting - Department of Corrections </t>
  </si>
  <si>
    <t>Flights + booking fee + amendment fee</t>
  </si>
  <si>
    <t xml:space="preserve">Queenstown </t>
  </si>
  <si>
    <t>Taxi - Home to Wellington Airport</t>
  </si>
  <si>
    <t>Taxi - Wellington Airport to SSC</t>
  </si>
  <si>
    <t xml:space="preserve">Hotel + booking &amp; service fee </t>
  </si>
  <si>
    <t xml:space="preserve">Waitangi </t>
  </si>
  <si>
    <t>July 2018 - Janurary 2019</t>
  </si>
  <si>
    <t>Phone &amp; data cost</t>
  </si>
  <si>
    <t>Taxi - Auckland airport to Auckland CBD</t>
  </si>
  <si>
    <t xml:space="preserve">Taxi - Auckland CBD to Auckland Airport </t>
  </si>
  <si>
    <t xml:space="preserve">Taxi - Wellington Airport to Wellington city </t>
  </si>
  <si>
    <t xml:space="preserve">ANZSOG </t>
  </si>
  <si>
    <t xml:space="preserve">No hospitality provided </t>
  </si>
  <si>
    <t xml:space="preserve">Taxi - Sydney hotel to Sydney Airport </t>
  </si>
  <si>
    <t xml:space="preserve">Taxi - Sydney Airport to Sydney Hotel </t>
  </si>
  <si>
    <t xml:space="preserve">Sydney  </t>
  </si>
  <si>
    <t xml:space="preserve">Papua New Guinea </t>
  </si>
  <si>
    <t xml:space="preserve">Auckland meeting cancelled </t>
  </si>
  <si>
    <t>Taxi - CBD to SSC</t>
  </si>
  <si>
    <t xml:space="preserve">SSC meeting </t>
  </si>
  <si>
    <t xml:space="preserve">Dinner: ANZSOG Executive Master of Public Administation </t>
  </si>
  <si>
    <t xml:space="preserve">Taxi - SSC to CBD </t>
  </si>
  <si>
    <t xml:space="preserve">Waitangi Day </t>
  </si>
  <si>
    <t xml:space="preserve">International travel appointment to get vaccinations </t>
  </si>
  <si>
    <t>Speaking at Women in Public Sector Summit 2018</t>
  </si>
  <si>
    <t xml:space="preserve">Attend funeral of Department of Conservation worker </t>
  </si>
  <si>
    <t>The disclosure has been approved by the Chief Financial Officer</t>
  </si>
  <si>
    <t xml:space="preserve">Vodafone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</si>
</sst>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right style="thin">
        <color theme="0" tint="-0.24994659260841701"/>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9" borderId="4" xfId="0" applyFont="1" applyFill="1" applyBorder="1" applyAlignment="1" applyProtection="1">
      <alignment horizontal="center" vertical="center" wrapText="1"/>
      <protection locked="0"/>
    </xf>
    <xf numFmtId="0" fontId="11" fillId="9" borderId="4" xfId="0" applyFont="1" applyFill="1" applyBorder="1" applyAlignment="1" applyProtection="1">
      <alignment horizontal="left" vertical="center" wrapText="1"/>
      <protection locked="0"/>
    </xf>
    <xf numFmtId="0" fontId="11" fillId="9" borderId="5" xfId="0" applyFont="1" applyFill="1" applyBorder="1" applyAlignment="1" applyProtection="1">
      <alignment horizontal="left" vertical="center" wrapText="1"/>
      <protection locked="0"/>
    </xf>
    <xf numFmtId="167" fontId="11" fillId="9" borderId="7" xfId="0" applyNumberFormat="1" applyFont="1" applyFill="1" applyBorder="1" applyAlignment="1" applyProtection="1">
      <alignment vertical="center"/>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1" fillId="9" borderId="9" xfId="0" applyFont="1" applyFill="1" applyBorder="1" applyAlignment="1" applyProtection="1">
      <alignment horizontal="left" vertical="center" wrapText="1"/>
      <protection locked="0"/>
    </xf>
    <xf numFmtId="0" fontId="11" fillId="9" borderId="13" xfId="0" applyFont="1" applyFill="1" applyBorder="1" applyAlignment="1" applyProtection="1">
      <alignment horizontal="left" vertical="center" wrapText="1"/>
      <protection locked="0"/>
    </xf>
    <xf numFmtId="0" fontId="11" fillId="9" borderId="8" xfId="0" applyFont="1" applyFill="1" applyBorder="1" applyAlignment="1" applyProtection="1">
      <alignment horizontal="left" vertical="center" wrapText="1"/>
      <protection locked="0"/>
    </xf>
    <xf numFmtId="0" fontId="11" fillId="9" borderId="10" xfId="0" applyFont="1" applyFill="1" applyBorder="1" applyAlignment="1" applyProtection="1">
      <alignment horizontal="left" vertical="center" wrapText="1"/>
      <protection locked="0"/>
    </xf>
    <xf numFmtId="0" fontId="11" fillId="9" borderId="11" xfId="0" applyFont="1" applyFill="1" applyBorder="1" applyAlignment="1" applyProtection="1">
      <alignment horizontal="left" vertical="center" wrapText="1"/>
      <protection locked="0"/>
    </xf>
    <xf numFmtId="0" fontId="11" fillId="9" borderId="12"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167" fontId="11" fillId="9" borderId="7" xfId="0" applyNumberFormat="1" applyFont="1" applyFill="1" applyBorder="1" applyAlignment="1" applyProtection="1">
      <alignment horizontal="right" vertical="center"/>
      <protection locked="0"/>
    </xf>
    <xf numFmtId="167" fontId="11" fillId="9" borderId="15" xfId="0" applyNumberFormat="1" applyFont="1" applyFill="1" applyBorder="1" applyAlignment="1" applyProtection="1">
      <alignment horizontal="right" vertical="center"/>
      <protection locked="0"/>
    </xf>
    <xf numFmtId="167" fontId="11" fillId="9" borderId="14"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B3" sqref="B3:F3"/>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40" t="s">
        <v>64</v>
      </c>
      <c r="B1" s="140"/>
      <c r="C1" s="140"/>
      <c r="D1" s="140"/>
      <c r="E1" s="140"/>
      <c r="F1" s="140"/>
      <c r="G1" s="48"/>
      <c r="H1" s="48"/>
      <c r="I1" s="48"/>
      <c r="J1" s="48"/>
      <c r="K1" s="48"/>
    </row>
    <row r="2" spans="1:11" ht="21" customHeight="1" x14ac:dyDescent="0.25">
      <c r="A2" s="4" t="s">
        <v>2</v>
      </c>
      <c r="B2" s="141" t="s">
        <v>119</v>
      </c>
      <c r="C2" s="141"/>
      <c r="D2" s="141"/>
      <c r="E2" s="141"/>
      <c r="F2" s="141"/>
      <c r="G2" s="48"/>
      <c r="H2" s="48"/>
      <c r="I2" s="48"/>
      <c r="J2" s="48"/>
      <c r="K2" s="48"/>
    </row>
    <row r="3" spans="1:11" ht="21" customHeight="1" x14ac:dyDescent="0.25">
      <c r="A3" s="4" t="s">
        <v>65</v>
      </c>
      <c r="B3" s="141" t="s">
        <v>120</v>
      </c>
      <c r="C3" s="141"/>
      <c r="D3" s="141"/>
      <c r="E3" s="141"/>
      <c r="F3" s="141"/>
      <c r="G3" s="48"/>
      <c r="H3" s="48"/>
      <c r="I3" s="48"/>
      <c r="J3" s="48"/>
      <c r="K3" s="48"/>
    </row>
    <row r="4" spans="1:11" ht="21" customHeight="1" x14ac:dyDescent="0.25">
      <c r="A4" s="4" t="s">
        <v>48</v>
      </c>
      <c r="B4" s="142">
        <v>43282</v>
      </c>
      <c r="C4" s="142"/>
      <c r="D4" s="142"/>
      <c r="E4" s="142"/>
      <c r="F4" s="142"/>
      <c r="G4" s="48"/>
      <c r="H4" s="48"/>
      <c r="I4" s="48"/>
      <c r="J4" s="48"/>
      <c r="K4" s="48"/>
    </row>
    <row r="5" spans="1:11" ht="21" customHeight="1" x14ac:dyDescent="0.25">
      <c r="A5" s="4" t="s">
        <v>49</v>
      </c>
      <c r="B5" s="142">
        <v>43499</v>
      </c>
      <c r="C5" s="142"/>
      <c r="D5" s="142"/>
      <c r="E5" s="142"/>
      <c r="F5" s="142"/>
      <c r="G5" s="48"/>
      <c r="H5" s="48"/>
      <c r="I5" s="48"/>
      <c r="J5" s="48"/>
      <c r="K5" s="48"/>
    </row>
    <row r="6" spans="1:11" ht="21" customHeight="1" x14ac:dyDescent="0.25">
      <c r="A6" s="4" t="s">
        <v>69</v>
      </c>
      <c r="B6" s="139" t="str">
        <f>IF(AND(Travel!B7&lt;&gt;A30,Hospitality!B7&lt;&gt;A30,'All other expenses'!B7&lt;&gt;A30,'Gifts and benefits'!B7&lt;&gt;A30),A31,IF(AND(Travel!B7=A30,Hospitality!B7=A30,'All other expenses'!B7=A30,'Gifts and benefits'!B7=A30),A33,A32))</f>
        <v>Data and totals checked on all sheets</v>
      </c>
      <c r="C6" s="139"/>
      <c r="D6" s="139"/>
      <c r="E6" s="139"/>
      <c r="F6" s="139"/>
      <c r="G6" s="36"/>
      <c r="H6" s="48"/>
      <c r="I6" s="48"/>
      <c r="J6" s="48"/>
      <c r="K6" s="48"/>
    </row>
    <row r="7" spans="1:11" ht="21" customHeight="1" x14ac:dyDescent="0.25">
      <c r="A7" s="4" t="s">
        <v>86</v>
      </c>
      <c r="B7" s="138" t="s">
        <v>38</v>
      </c>
      <c r="C7" s="138"/>
      <c r="D7" s="138"/>
      <c r="E7" s="138"/>
      <c r="F7" s="138"/>
      <c r="G7" s="36"/>
      <c r="H7" s="48"/>
      <c r="I7" s="48"/>
      <c r="J7" s="48"/>
      <c r="K7" s="48"/>
    </row>
    <row r="8" spans="1:11" ht="21" customHeight="1" x14ac:dyDescent="0.25">
      <c r="A8" s="4" t="s">
        <v>66</v>
      </c>
      <c r="B8" s="138" t="s">
        <v>178</v>
      </c>
      <c r="C8" s="138"/>
      <c r="D8" s="138"/>
      <c r="E8" s="138"/>
      <c r="F8" s="138"/>
      <c r="G8" s="36"/>
      <c r="H8" s="48"/>
      <c r="I8" s="48"/>
      <c r="J8" s="48"/>
      <c r="K8" s="48"/>
    </row>
    <row r="9" spans="1:11" ht="66.75" customHeight="1" x14ac:dyDescent="0.25">
      <c r="A9" s="137" t="s">
        <v>82</v>
      </c>
      <c r="B9" s="137"/>
      <c r="C9" s="137"/>
      <c r="D9" s="137"/>
      <c r="E9" s="137"/>
      <c r="F9" s="137"/>
      <c r="G9" s="36"/>
      <c r="H9" s="48"/>
      <c r="I9" s="48"/>
      <c r="J9" s="48"/>
      <c r="K9" s="48"/>
    </row>
    <row r="10" spans="1:11" s="132" customFormat="1" ht="36" customHeight="1" x14ac:dyDescent="0.3">
      <c r="A10" s="126" t="s">
        <v>32</v>
      </c>
      <c r="B10" s="127" t="s">
        <v>15</v>
      </c>
      <c r="C10" s="127" t="s">
        <v>40</v>
      </c>
      <c r="D10" s="128"/>
      <c r="E10" s="129" t="s">
        <v>31</v>
      </c>
      <c r="F10" s="130" t="s">
        <v>43</v>
      </c>
      <c r="G10" s="131"/>
      <c r="H10" s="131"/>
      <c r="I10" s="131"/>
      <c r="J10" s="131"/>
      <c r="K10" s="131"/>
    </row>
    <row r="11" spans="1:11" ht="27.75" customHeight="1" x14ac:dyDescent="0.35">
      <c r="A11" s="11" t="s">
        <v>53</v>
      </c>
      <c r="B11" s="80">
        <f>B15+B16+B17</f>
        <v>6955.8100000000013</v>
      </c>
      <c r="C11" s="87" t="str">
        <f>IF(Travel!B6="",A34,Travel!B6)</f>
        <v>Figures exclude GST</v>
      </c>
      <c r="D11" s="8"/>
      <c r="E11" s="11" t="s">
        <v>61</v>
      </c>
      <c r="F11" s="58">
        <f>'Gifts and benefits'!C15</f>
        <v>1</v>
      </c>
      <c r="G11" s="49"/>
      <c r="H11" s="49"/>
      <c r="I11" s="49"/>
      <c r="J11" s="49"/>
      <c r="K11" s="49"/>
    </row>
    <row r="12" spans="1:11" ht="27.75" customHeight="1" x14ac:dyDescent="0.35">
      <c r="A12" s="11" t="s">
        <v>9</v>
      </c>
      <c r="B12" s="80">
        <f>Hospitality!B15</f>
        <v>0</v>
      </c>
      <c r="C12" s="87" t="str">
        <f>IF(Hospitality!B6="",A34,Hospitality!B6)</f>
        <v>Not yet indicated</v>
      </c>
      <c r="D12" s="8"/>
      <c r="E12" s="11" t="s">
        <v>62</v>
      </c>
      <c r="F12" s="58">
        <f>'Gifts and benefits'!C16</f>
        <v>1</v>
      </c>
      <c r="G12" s="49"/>
      <c r="H12" s="49"/>
      <c r="I12" s="49"/>
      <c r="J12" s="49"/>
      <c r="K12" s="49"/>
    </row>
    <row r="13" spans="1:11" ht="27.75" customHeight="1" x14ac:dyDescent="0.25">
      <c r="A13" s="11" t="s">
        <v>14</v>
      </c>
      <c r="B13" s="80">
        <f>'All other expenses'!B15</f>
        <v>430.83</v>
      </c>
      <c r="C13" s="87" t="str">
        <f>IF('All other expenses'!B6="",A34,'All other expenses'!B6)</f>
        <v>Figures exclude GST</v>
      </c>
      <c r="D13" s="8"/>
      <c r="E13" s="11" t="s">
        <v>63</v>
      </c>
      <c r="F13" s="58">
        <f>'Gifts and benefits'!C17</f>
        <v>0</v>
      </c>
      <c r="G13" s="48"/>
      <c r="H13" s="48"/>
      <c r="I13" s="48"/>
      <c r="J13" s="48"/>
      <c r="K13" s="48"/>
    </row>
    <row r="14" spans="1:11" ht="12.75" customHeight="1" x14ac:dyDescent="0.25">
      <c r="A14" s="10"/>
      <c r="B14" s="81"/>
      <c r="C14" s="88"/>
      <c r="D14" s="59"/>
      <c r="E14" s="8"/>
      <c r="F14" s="60"/>
      <c r="G14" s="28"/>
      <c r="H14" s="28"/>
      <c r="I14" s="28"/>
      <c r="J14" s="28"/>
      <c r="K14" s="28"/>
    </row>
    <row r="15" spans="1:11" ht="27.75" customHeight="1" x14ac:dyDescent="0.25">
      <c r="A15" s="12" t="s">
        <v>29</v>
      </c>
      <c r="B15" s="82">
        <f>Travel!B21</f>
        <v>3211.08</v>
      </c>
      <c r="C15" s="89" t="str">
        <f>C11</f>
        <v>Figures exclude GST</v>
      </c>
      <c r="D15" s="8"/>
      <c r="E15" s="8"/>
      <c r="F15" s="60"/>
      <c r="G15" s="48"/>
      <c r="H15" s="48"/>
      <c r="I15" s="48"/>
      <c r="J15" s="48"/>
      <c r="K15" s="48"/>
    </row>
    <row r="16" spans="1:11" ht="27.75" customHeight="1" x14ac:dyDescent="0.25">
      <c r="A16" s="12" t="s">
        <v>57</v>
      </c>
      <c r="B16" s="82">
        <f>Travel!B53</f>
        <v>3606.2300000000009</v>
      </c>
      <c r="C16" s="89" t="str">
        <f>C11</f>
        <v>Figures exclude GST</v>
      </c>
      <c r="D16" s="61"/>
      <c r="E16" s="8"/>
      <c r="F16" s="62"/>
      <c r="G16" s="48"/>
      <c r="H16" s="48"/>
      <c r="I16" s="48"/>
      <c r="J16" s="48"/>
      <c r="K16" s="48"/>
    </row>
    <row r="17" spans="1:11" ht="27.75" customHeight="1" x14ac:dyDescent="0.25">
      <c r="A17" s="12" t="s">
        <v>30</v>
      </c>
      <c r="B17" s="82">
        <f>Travel!B78</f>
        <v>138.5</v>
      </c>
      <c r="C17" s="89" t="str">
        <f>C11</f>
        <v>Figures exclude GST</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7</v>
      </c>
      <c r="B19" s="27"/>
      <c r="C19" s="28"/>
      <c r="D19" s="29"/>
      <c r="E19" s="29"/>
      <c r="F19" s="29"/>
      <c r="G19" s="29"/>
      <c r="H19" s="29"/>
      <c r="I19" s="29"/>
      <c r="J19" s="29"/>
      <c r="K19" s="29"/>
    </row>
    <row r="20" spans="1:11" x14ac:dyDescent="0.25">
      <c r="A20" s="25" t="s">
        <v>8</v>
      </c>
      <c r="B20" s="55"/>
      <c r="C20" s="55"/>
      <c r="D20" s="28"/>
      <c r="E20" s="28"/>
      <c r="F20" s="28"/>
      <c r="G20" s="29"/>
      <c r="H20" s="29"/>
      <c r="I20" s="29"/>
      <c r="J20" s="29"/>
      <c r="K20" s="29"/>
    </row>
    <row r="21" spans="1:11" ht="12.65" customHeight="1" x14ac:dyDescent="0.25">
      <c r="A21" s="25" t="s">
        <v>41</v>
      </c>
      <c r="B21" s="55"/>
      <c r="C21" s="55"/>
      <c r="D21" s="22"/>
      <c r="E21" s="29"/>
      <c r="F21" s="29"/>
      <c r="G21" s="29"/>
      <c r="H21" s="29"/>
      <c r="I21" s="29"/>
      <c r="J21" s="29"/>
      <c r="K21" s="29"/>
    </row>
    <row r="22" spans="1:11" ht="12.65" customHeight="1" x14ac:dyDescent="0.25">
      <c r="A22" s="25" t="s">
        <v>50</v>
      </c>
      <c r="B22" s="55"/>
      <c r="C22" s="55"/>
      <c r="D22" s="22"/>
      <c r="E22" s="29"/>
      <c r="F22" s="29"/>
      <c r="G22" s="29"/>
      <c r="H22" s="29"/>
      <c r="I22" s="29"/>
      <c r="J22" s="29"/>
      <c r="K22" s="29"/>
    </row>
    <row r="23" spans="1:11" ht="12.65" customHeight="1" x14ac:dyDescent="0.25">
      <c r="A23" s="25" t="s">
        <v>67</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94</v>
      </c>
      <c r="B25" s="16"/>
      <c r="C25" s="16"/>
      <c r="D25" s="16"/>
      <c r="E25" s="16"/>
      <c r="F25" s="16"/>
      <c r="G25" s="48"/>
      <c r="H25" s="48"/>
      <c r="I25" s="48"/>
      <c r="J25" s="48"/>
      <c r="K25" s="48"/>
    </row>
    <row r="26" spans="1:11" ht="12.75" hidden="1" customHeight="1" x14ac:dyDescent="0.25">
      <c r="A26" s="14" t="s">
        <v>108</v>
      </c>
      <c r="B26" s="6"/>
      <c r="C26" s="6"/>
      <c r="D26" s="14"/>
      <c r="E26" s="14"/>
      <c r="F26" s="14"/>
      <c r="G26" s="48"/>
      <c r="H26" s="48"/>
      <c r="I26" s="48"/>
      <c r="J26" s="48"/>
      <c r="K26" s="48"/>
    </row>
    <row r="27" spans="1:11" hidden="1" x14ac:dyDescent="0.25">
      <c r="A27" s="13" t="s">
        <v>39</v>
      </c>
      <c r="B27" s="13"/>
      <c r="C27" s="13"/>
      <c r="D27" s="13"/>
      <c r="E27" s="13"/>
      <c r="F27" s="13"/>
      <c r="G27" s="48"/>
      <c r="H27" s="48"/>
      <c r="I27" s="48"/>
      <c r="J27" s="48"/>
      <c r="K27" s="48"/>
    </row>
    <row r="28" spans="1:11" hidden="1" x14ac:dyDescent="0.25">
      <c r="A28" s="13" t="s">
        <v>12</v>
      </c>
      <c r="B28" s="13"/>
      <c r="C28" s="13"/>
      <c r="D28" s="13"/>
      <c r="E28" s="13"/>
      <c r="F28" s="13"/>
      <c r="G28" s="48"/>
      <c r="H28" s="48"/>
      <c r="I28" s="48"/>
      <c r="J28" s="48"/>
      <c r="K28" s="48"/>
    </row>
    <row r="29" spans="1:11" hidden="1" x14ac:dyDescent="0.25">
      <c r="A29" s="14" t="s">
        <v>79</v>
      </c>
      <c r="B29" s="14"/>
      <c r="C29" s="14"/>
      <c r="D29" s="14"/>
      <c r="E29" s="14"/>
      <c r="F29" s="14"/>
      <c r="G29" s="48"/>
      <c r="H29" s="48"/>
      <c r="I29" s="48"/>
      <c r="J29" s="48"/>
      <c r="K29" s="48"/>
    </row>
    <row r="30" spans="1:11" hidden="1" x14ac:dyDescent="0.25">
      <c r="A30" s="14" t="s">
        <v>80</v>
      </c>
      <c r="B30" s="14"/>
      <c r="C30" s="14"/>
      <c r="D30" s="14"/>
      <c r="E30" s="14"/>
      <c r="F30" s="14"/>
      <c r="G30" s="48"/>
      <c r="H30" s="48"/>
      <c r="I30" s="48"/>
      <c r="J30" s="48"/>
      <c r="K30" s="48"/>
    </row>
    <row r="31" spans="1:11" hidden="1" x14ac:dyDescent="0.25">
      <c r="A31" s="13" t="s">
        <v>71</v>
      </c>
      <c r="B31" s="13"/>
      <c r="C31" s="13"/>
      <c r="D31" s="13"/>
      <c r="E31" s="13"/>
      <c r="F31" s="13"/>
      <c r="G31" s="48"/>
      <c r="H31" s="48"/>
      <c r="I31" s="48"/>
      <c r="J31" s="48"/>
      <c r="K31" s="48"/>
    </row>
    <row r="32" spans="1:11" hidden="1" x14ac:dyDescent="0.25">
      <c r="A32" s="13" t="s">
        <v>72</v>
      </c>
      <c r="B32" s="13"/>
      <c r="C32" s="13"/>
      <c r="D32" s="13"/>
      <c r="E32" s="13"/>
      <c r="F32" s="13"/>
      <c r="G32" s="48"/>
      <c r="H32" s="48"/>
      <c r="I32" s="48"/>
      <c r="J32" s="48"/>
      <c r="K32" s="48"/>
    </row>
    <row r="33" spans="1:11" hidden="1" x14ac:dyDescent="0.25">
      <c r="A33" s="13" t="s">
        <v>70</v>
      </c>
      <c r="B33" s="13"/>
      <c r="C33" s="13"/>
      <c r="D33" s="13"/>
      <c r="E33" s="13"/>
      <c r="F33" s="13"/>
      <c r="G33" s="48"/>
      <c r="H33" s="48"/>
      <c r="I33" s="48"/>
      <c r="J33" s="48"/>
      <c r="K33" s="48"/>
    </row>
    <row r="34" spans="1:11" hidden="1" x14ac:dyDescent="0.25">
      <c r="A34" s="14" t="s">
        <v>42</v>
      </c>
      <c r="B34" s="14"/>
      <c r="C34" s="14"/>
      <c r="D34" s="14"/>
      <c r="E34" s="14"/>
      <c r="F34" s="14"/>
      <c r="G34" s="48"/>
      <c r="H34" s="48"/>
      <c r="I34" s="48"/>
      <c r="J34" s="48"/>
      <c r="K34" s="48"/>
    </row>
    <row r="35" spans="1:11" hidden="1" x14ac:dyDescent="0.25">
      <c r="A35" s="14" t="s">
        <v>44</v>
      </c>
      <c r="B35" s="14"/>
      <c r="C35" s="14"/>
      <c r="D35" s="14"/>
      <c r="E35" s="14"/>
      <c r="F35" s="14"/>
      <c r="G35" s="48"/>
      <c r="H35" s="48"/>
      <c r="I35" s="48"/>
      <c r="J35" s="48"/>
      <c r="K35" s="48"/>
    </row>
    <row r="36" spans="1:11" hidden="1" x14ac:dyDescent="0.25">
      <c r="A36" s="85" t="s">
        <v>60</v>
      </c>
      <c r="B36" s="84"/>
      <c r="C36" s="84"/>
      <c r="D36" s="84"/>
      <c r="E36" s="84"/>
      <c r="F36" s="84"/>
      <c r="G36" s="48"/>
      <c r="H36" s="48"/>
      <c r="I36" s="48"/>
      <c r="J36" s="48"/>
      <c r="K36" s="48"/>
    </row>
    <row r="37" spans="1:11" hidden="1" x14ac:dyDescent="0.25">
      <c r="A37" s="85" t="s">
        <v>38</v>
      </c>
      <c r="B37" s="84"/>
      <c r="C37" s="84"/>
      <c r="D37" s="84"/>
      <c r="E37" s="84"/>
      <c r="F37" s="84"/>
      <c r="G37" s="48"/>
      <c r="H37" s="48"/>
      <c r="I37" s="48"/>
      <c r="J37" s="48"/>
      <c r="K37" s="48"/>
    </row>
    <row r="38" spans="1:11" hidden="1" x14ac:dyDescent="0.25">
      <c r="A38" s="65" t="s">
        <v>22</v>
      </c>
      <c r="B38" s="5"/>
      <c r="C38" s="5"/>
      <c r="D38" s="5"/>
      <c r="E38" s="5"/>
      <c r="F38" s="5"/>
      <c r="G38" s="48"/>
      <c r="H38" s="48"/>
      <c r="I38" s="48"/>
      <c r="J38" s="48"/>
      <c r="K38" s="48"/>
    </row>
    <row r="39" spans="1:11" hidden="1" x14ac:dyDescent="0.25">
      <c r="A39" s="66" t="s">
        <v>23</v>
      </c>
      <c r="B39" s="5"/>
      <c r="C39" s="5"/>
      <c r="D39" s="5"/>
      <c r="E39" s="5"/>
      <c r="F39" s="5"/>
      <c r="G39" s="48"/>
      <c r="H39" s="48"/>
      <c r="I39" s="48"/>
      <c r="J39" s="48"/>
      <c r="K39" s="48"/>
    </row>
    <row r="40" spans="1:11" hidden="1" x14ac:dyDescent="0.25">
      <c r="A40" s="66" t="s">
        <v>25</v>
      </c>
      <c r="B40" s="5"/>
      <c r="C40" s="5"/>
      <c r="D40" s="5"/>
      <c r="E40" s="5"/>
      <c r="F40" s="5"/>
      <c r="G40" s="48"/>
      <c r="H40" s="48"/>
      <c r="I40" s="48"/>
      <c r="J40" s="48"/>
      <c r="K40" s="48"/>
    </row>
    <row r="41" spans="1:11" hidden="1" x14ac:dyDescent="0.25">
      <c r="A41" s="66" t="s">
        <v>24</v>
      </c>
      <c r="B41" s="5"/>
      <c r="C41" s="5"/>
      <c r="D41" s="5"/>
      <c r="E41" s="5"/>
      <c r="F41" s="5"/>
      <c r="G41" s="48"/>
      <c r="H41" s="48"/>
      <c r="I41" s="48"/>
      <c r="J41" s="48"/>
      <c r="K41" s="48"/>
    </row>
    <row r="42" spans="1:11" hidden="1" x14ac:dyDescent="0.25">
      <c r="A42" s="66" t="s">
        <v>26</v>
      </c>
      <c r="B42" s="5"/>
      <c r="C42" s="5"/>
      <c r="D42" s="5"/>
      <c r="E42" s="5"/>
      <c r="F42" s="5"/>
      <c r="G42" s="48"/>
      <c r="H42" s="48"/>
      <c r="I42" s="48"/>
      <c r="J42" s="48"/>
      <c r="K42" s="48"/>
    </row>
    <row r="43" spans="1:11" hidden="1" x14ac:dyDescent="0.25">
      <c r="A43" s="66" t="s">
        <v>27</v>
      </c>
      <c r="B43" s="5"/>
      <c r="C43" s="5"/>
      <c r="D43" s="5"/>
      <c r="E43" s="5"/>
      <c r="F43" s="5"/>
      <c r="G43" s="48"/>
      <c r="H43" s="48"/>
      <c r="I43" s="48"/>
      <c r="J43" s="48"/>
      <c r="K43" s="48"/>
    </row>
    <row r="44" spans="1:11" hidden="1" x14ac:dyDescent="0.25">
      <c r="A44" s="86" t="s">
        <v>20</v>
      </c>
      <c r="B44" s="84"/>
      <c r="C44" s="84"/>
      <c r="D44" s="84"/>
      <c r="E44" s="84"/>
      <c r="F44" s="84"/>
      <c r="G44" s="48"/>
      <c r="H44" s="48"/>
      <c r="I44" s="48"/>
      <c r="J44" s="48"/>
      <c r="K44" s="48"/>
    </row>
    <row r="45" spans="1:11" hidden="1" x14ac:dyDescent="0.25">
      <c r="A45" s="84" t="s">
        <v>18</v>
      </c>
      <c r="B45" s="84"/>
      <c r="C45" s="84"/>
      <c r="D45" s="84"/>
      <c r="E45" s="84"/>
      <c r="F45" s="84"/>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20" t="s">
        <v>91</v>
      </c>
      <c r="B47" s="84"/>
      <c r="C47" s="84"/>
      <c r="D47" s="84"/>
      <c r="E47" s="84"/>
      <c r="F47" s="84"/>
      <c r="G47" s="48"/>
      <c r="H47" s="48"/>
      <c r="I47" s="48"/>
      <c r="J47" s="48"/>
      <c r="K47" s="48"/>
    </row>
    <row r="48" spans="1:11" ht="25" hidden="1" x14ac:dyDescent="0.25">
      <c r="A48" s="120" t="s">
        <v>90</v>
      </c>
      <c r="B48" s="84"/>
      <c r="C48" s="84"/>
      <c r="D48" s="84"/>
      <c r="E48" s="84"/>
      <c r="F48" s="84"/>
      <c r="G48" s="48"/>
      <c r="H48" s="48"/>
      <c r="I48" s="48"/>
      <c r="J48" s="48"/>
      <c r="K48" s="48"/>
    </row>
    <row r="49" spans="1:11" ht="25" hidden="1" x14ac:dyDescent="0.25">
      <c r="A49" s="121" t="s">
        <v>92</v>
      </c>
      <c r="B49" s="5"/>
      <c r="C49" s="5"/>
      <c r="D49" s="5"/>
      <c r="E49" s="5"/>
      <c r="F49" s="5"/>
      <c r="G49" s="48"/>
      <c r="H49" s="48"/>
      <c r="I49" s="48"/>
      <c r="J49" s="48"/>
      <c r="K49" s="48"/>
    </row>
    <row r="50" spans="1:11" ht="25" hidden="1" x14ac:dyDescent="0.25">
      <c r="A50" s="121" t="s">
        <v>77</v>
      </c>
      <c r="B50" s="5"/>
      <c r="C50" s="5"/>
      <c r="D50" s="5"/>
      <c r="E50" s="5"/>
      <c r="F50" s="5"/>
      <c r="G50" s="48"/>
      <c r="H50" s="48"/>
      <c r="I50" s="48"/>
      <c r="J50" s="48"/>
      <c r="K50" s="48"/>
    </row>
    <row r="51" spans="1:11" ht="37.5" hidden="1" x14ac:dyDescent="0.3">
      <c r="A51" s="121" t="s">
        <v>78</v>
      </c>
      <c r="B51" s="111"/>
      <c r="C51" s="111"/>
      <c r="D51" s="119"/>
      <c r="E51" s="68"/>
      <c r="F51" s="68"/>
      <c r="G51" s="48"/>
      <c r="H51" s="48"/>
      <c r="I51" s="48"/>
      <c r="J51" s="48"/>
      <c r="K51" s="48"/>
    </row>
    <row r="52" spans="1:11" ht="13" hidden="1" x14ac:dyDescent="0.3">
      <c r="A52" s="116" t="s">
        <v>81</v>
      </c>
      <c r="B52" s="117"/>
      <c r="C52" s="117"/>
      <c r="D52" s="110"/>
      <c r="E52" s="69"/>
      <c r="F52" s="69" t="b">
        <v>1</v>
      </c>
      <c r="G52" s="48"/>
      <c r="H52" s="48"/>
      <c r="I52" s="48"/>
      <c r="J52" s="48"/>
      <c r="K52" s="48"/>
    </row>
    <row r="53" spans="1:11" ht="13" hidden="1" x14ac:dyDescent="0.3">
      <c r="A53" s="118" t="s">
        <v>93</v>
      </c>
      <c r="B53" s="116"/>
      <c r="C53" s="116"/>
      <c r="D53" s="116"/>
      <c r="E53" s="69"/>
      <c r="F53" s="69" t="b">
        <v>0</v>
      </c>
      <c r="G53" s="48"/>
      <c r="H53" s="48"/>
      <c r="I53" s="48"/>
      <c r="J53" s="48"/>
      <c r="K53" s="48"/>
    </row>
    <row r="54" spans="1:11" ht="13" hidden="1" x14ac:dyDescent="0.25">
      <c r="A54" s="122"/>
      <c r="B54" s="112">
        <f>COUNT(Travel!B12:B20)</f>
        <v>6</v>
      </c>
      <c r="C54" s="112"/>
      <c r="D54" s="112">
        <f>COUNTIF(Travel!D12:D20,"*")</f>
        <v>6</v>
      </c>
      <c r="E54" s="113"/>
      <c r="F54" s="113" t="b">
        <f>MIN(B54,D54)=MAX(B54,D54)</f>
        <v>1</v>
      </c>
      <c r="G54" s="48"/>
      <c r="H54" s="48"/>
      <c r="I54" s="48"/>
      <c r="J54" s="48"/>
      <c r="K54" s="48"/>
    </row>
    <row r="55" spans="1:11" ht="13" hidden="1" x14ac:dyDescent="0.25">
      <c r="A55" s="122" t="s">
        <v>76</v>
      </c>
      <c r="B55" s="112">
        <f>COUNT(Travel!B25:B52)</f>
        <v>20</v>
      </c>
      <c r="C55" s="112"/>
      <c r="D55" s="112">
        <f>COUNTIF(Travel!D25:D52,"*")</f>
        <v>20</v>
      </c>
      <c r="E55" s="113"/>
      <c r="F55" s="113" t="b">
        <f>MIN(B55,D55)=MAX(B55,D55)</f>
        <v>1</v>
      </c>
    </row>
    <row r="56" spans="1:11" ht="13" hidden="1" x14ac:dyDescent="0.3">
      <c r="A56" s="123"/>
      <c r="B56" s="112">
        <f>COUNT(Travel!B57:B77)</f>
        <v>11</v>
      </c>
      <c r="C56" s="112"/>
      <c r="D56" s="112">
        <f>COUNTIF(Travel!D57:D77,"*")</f>
        <v>11</v>
      </c>
      <c r="E56" s="113"/>
      <c r="F56" s="113" t="b">
        <f>MIN(B56,D56)=MAX(B56,D56)</f>
        <v>1</v>
      </c>
    </row>
    <row r="57" spans="1:11" ht="13" hidden="1" x14ac:dyDescent="0.3">
      <c r="A57" s="124" t="s">
        <v>74</v>
      </c>
      <c r="B57" s="114">
        <f>COUNT(Hospitality!B11:B14)</f>
        <v>0</v>
      </c>
      <c r="C57" s="114"/>
      <c r="D57" s="114">
        <f>COUNTIF(Hospitality!D11:D14,"*")</f>
        <v>0</v>
      </c>
      <c r="E57" s="115"/>
      <c r="F57" s="115" t="b">
        <f>MIN(B57,D57)=MAX(B57,D57)</f>
        <v>1</v>
      </c>
    </row>
    <row r="58" spans="1:11" ht="13" hidden="1" x14ac:dyDescent="0.3">
      <c r="A58" s="125" t="s">
        <v>75</v>
      </c>
      <c r="B58" s="113">
        <f>COUNT('All other expenses'!B11:B14)</f>
        <v>1</v>
      </c>
      <c r="C58" s="113"/>
      <c r="D58" s="113">
        <f>COUNTIF('All other expenses'!D11:D14,"*")</f>
        <v>1</v>
      </c>
      <c r="E58" s="113"/>
      <c r="F58" s="113" t="b">
        <f>MIN(B58,D58)=MAX(B58,D58)</f>
        <v>1</v>
      </c>
    </row>
    <row r="59" spans="1:11" ht="13" hidden="1" x14ac:dyDescent="0.3">
      <c r="A59" s="124" t="s">
        <v>73</v>
      </c>
      <c r="B59" s="114">
        <f>COUNTIF('Gifts and benefits'!B11:B14,"*")</f>
        <v>1</v>
      </c>
      <c r="C59" s="114">
        <f>COUNTIF('Gifts and benefits'!C11:C14,"*")</f>
        <v>1</v>
      </c>
      <c r="D59" s="114"/>
      <c r="E59" s="114">
        <f>COUNTA('Gifts and benefits'!E11:E14)</f>
        <v>1</v>
      </c>
      <c r="F59" s="115"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5"/>
  <sheetViews>
    <sheetView tabSelected="1" topLeftCell="A17" zoomScaleNormal="100" workbookViewId="0">
      <selection activeCell="B6" sqref="B6:E6"/>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40" t="s">
        <v>5</v>
      </c>
      <c r="B1" s="140"/>
      <c r="C1" s="140"/>
      <c r="D1" s="140"/>
      <c r="E1" s="140"/>
      <c r="F1" s="48"/>
    </row>
    <row r="2" spans="1:6" ht="21" customHeight="1" x14ac:dyDescent="0.25">
      <c r="A2" s="4" t="s">
        <v>2</v>
      </c>
      <c r="B2" s="143" t="str">
        <f>'Summary and sign-off'!B2:F2</f>
        <v xml:space="preserve">State Services Commission </v>
      </c>
      <c r="C2" s="143"/>
      <c r="D2" s="143"/>
      <c r="E2" s="143"/>
      <c r="F2" s="48"/>
    </row>
    <row r="3" spans="1:6" ht="21" customHeight="1" x14ac:dyDescent="0.25">
      <c r="A3" s="4" t="s">
        <v>3</v>
      </c>
      <c r="B3" s="143" t="str">
        <f>'Summary and sign-off'!B3:F3</f>
        <v>Debbie Power</v>
      </c>
      <c r="C3" s="143"/>
      <c r="D3" s="143"/>
      <c r="E3" s="143"/>
      <c r="F3" s="48"/>
    </row>
    <row r="4" spans="1:6" ht="21" customHeight="1" x14ac:dyDescent="0.25">
      <c r="A4" s="4" t="s">
        <v>46</v>
      </c>
      <c r="B4" s="143">
        <f>'Summary and sign-off'!B4:F4</f>
        <v>43282</v>
      </c>
      <c r="C4" s="143"/>
      <c r="D4" s="143"/>
      <c r="E4" s="143"/>
      <c r="F4" s="48"/>
    </row>
    <row r="5" spans="1:6" ht="21" customHeight="1" x14ac:dyDescent="0.25">
      <c r="A5" s="4" t="s">
        <v>47</v>
      </c>
      <c r="B5" s="143">
        <f>'Summary and sign-off'!B5:F5</f>
        <v>43499</v>
      </c>
      <c r="C5" s="143"/>
      <c r="D5" s="143"/>
      <c r="E5" s="143"/>
      <c r="F5" s="48"/>
    </row>
    <row r="6" spans="1:6" ht="21" customHeight="1" x14ac:dyDescent="0.25">
      <c r="A6" s="4" t="s">
        <v>13</v>
      </c>
      <c r="B6" s="138" t="s">
        <v>12</v>
      </c>
      <c r="C6" s="138"/>
      <c r="D6" s="138"/>
      <c r="E6" s="138"/>
      <c r="F6" s="48"/>
    </row>
    <row r="7" spans="1:6" ht="21" customHeight="1" x14ac:dyDescent="0.25">
      <c r="A7" s="4" t="s">
        <v>69</v>
      </c>
      <c r="B7" s="138" t="s">
        <v>80</v>
      </c>
      <c r="C7" s="138"/>
      <c r="D7" s="138"/>
      <c r="E7" s="138"/>
      <c r="F7" s="48"/>
    </row>
    <row r="8" spans="1:6" ht="36" customHeight="1" x14ac:dyDescent="0.3">
      <c r="A8" s="152" t="s">
        <v>4</v>
      </c>
      <c r="B8" s="153"/>
      <c r="C8" s="153"/>
      <c r="D8" s="153"/>
      <c r="E8" s="153"/>
      <c r="F8" s="24"/>
    </row>
    <row r="9" spans="1:6" ht="36" customHeight="1" x14ac:dyDescent="0.3">
      <c r="A9" s="154" t="s">
        <v>95</v>
      </c>
      <c r="B9" s="155"/>
      <c r="C9" s="155"/>
      <c r="D9" s="155"/>
      <c r="E9" s="155"/>
      <c r="F9" s="24"/>
    </row>
    <row r="10" spans="1:6" ht="24.75" customHeight="1" x14ac:dyDescent="0.35">
      <c r="A10" s="151" t="s">
        <v>96</v>
      </c>
      <c r="B10" s="156"/>
      <c r="C10" s="151"/>
      <c r="D10" s="151"/>
      <c r="E10" s="151"/>
      <c r="F10" s="49"/>
    </row>
    <row r="11" spans="1:6" ht="27" customHeight="1" x14ac:dyDescent="0.25">
      <c r="A11" s="37" t="s">
        <v>33</v>
      </c>
      <c r="B11" s="37" t="s">
        <v>97</v>
      </c>
      <c r="C11" s="37" t="s">
        <v>98</v>
      </c>
      <c r="D11" s="37" t="s">
        <v>68</v>
      </c>
      <c r="E11" s="37" t="s">
        <v>45</v>
      </c>
      <c r="F11" s="50"/>
    </row>
    <row r="12" spans="1:6" s="70" customFormat="1" hidden="1" x14ac:dyDescent="0.25">
      <c r="A12" s="94"/>
      <c r="B12" s="91"/>
      <c r="C12" s="92"/>
      <c r="D12" s="92"/>
      <c r="E12" s="93"/>
      <c r="F12" s="1"/>
    </row>
    <row r="13" spans="1:6" s="70" customFormat="1" x14ac:dyDescent="0.25">
      <c r="A13" s="157">
        <v>43342</v>
      </c>
      <c r="B13" s="91">
        <v>2709.99</v>
      </c>
      <c r="C13" s="147" t="s">
        <v>132</v>
      </c>
      <c r="D13" s="92" t="s">
        <v>133</v>
      </c>
      <c r="E13" s="145" t="s">
        <v>168</v>
      </c>
      <c r="F13" s="1"/>
    </row>
    <row r="14" spans="1:6" s="70" customFormat="1" x14ac:dyDescent="0.25">
      <c r="A14" s="159"/>
      <c r="B14" s="91">
        <v>222.46</v>
      </c>
      <c r="C14" s="148"/>
      <c r="D14" s="92" t="s">
        <v>134</v>
      </c>
      <c r="E14" s="150"/>
      <c r="F14" s="1"/>
    </row>
    <row r="15" spans="1:6" s="70" customFormat="1" x14ac:dyDescent="0.25">
      <c r="A15" s="159"/>
      <c r="B15" s="91">
        <v>191.1</v>
      </c>
      <c r="C15" s="148"/>
      <c r="D15" s="92" t="s">
        <v>130</v>
      </c>
      <c r="E15" s="150"/>
      <c r="F15" s="1"/>
    </row>
    <row r="16" spans="1:6" s="70" customFormat="1" x14ac:dyDescent="0.25">
      <c r="A16" s="159"/>
      <c r="B16" s="91">
        <v>35.49</v>
      </c>
      <c r="C16" s="148"/>
      <c r="D16" s="92" t="s">
        <v>135</v>
      </c>
      <c r="E16" s="146"/>
      <c r="F16" s="1"/>
    </row>
    <row r="17" spans="1:6" s="70" customFormat="1" x14ac:dyDescent="0.25">
      <c r="A17" s="159"/>
      <c r="B17" s="91">
        <v>25.76</v>
      </c>
      <c r="C17" s="148"/>
      <c r="D17" s="92" t="s">
        <v>165</v>
      </c>
      <c r="E17" s="145" t="s">
        <v>167</v>
      </c>
      <c r="F17" s="1"/>
    </row>
    <row r="18" spans="1:6" s="70" customFormat="1" x14ac:dyDescent="0.25">
      <c r="A18" s="158"/>
      <c r="B18" s="91">
        <v>26.28</v>
      </c>
      <c r="C18" s="149"/>
      <c r="D18" s="92" t="s">
        <v>166</v>
      </c>
      <c r="E18" s="146"/>
      <c r="F18" s="1"/>
    </row>
    <row r="19" spans="1:6" s="70" customFormat="1" x14ac:dyDescent="0.25">
      <c r="A19" s="90"/>
      <c r="B19" s="91"/>
      <c r="C19" s="92"/>
      <c r="D19" s="92"/>
      <c r="E19" s="93"/>
      <c r="F19" s="1"/>
    </row>
    <row r="20" spans="1:6" s="70" customFormat="1" hidden="1" x14ac:dyDescent="0.25">
      <c r="A20" s="102"/>
      <c r="B20" s="103"/>
      <c r="C20" s="104"/>
      <c r="D20" s="104"/>
      <c r="E20" s="105"/>
      <c r="F20" s="1"/>
    </row>
    <row r="21" spans="1:6" ht="19.5" customHeight="1" x14ac:dyDescent="0.25">
      <c r="A21" s="106" t="s">
        <v>105</v>
      </c>
      <c r="B21" s="107">
        <f>SUM(B12:B20)</f>
        <v>3211.08</v>
      </c>
      <c r="C21" s="108" t="str">
        <f>IF(SUBTOTAL(3,B12:B20)=SUBTOTAL(103,B12:B20),'Summary and sign-off'!$A$47,'Summary and sign-off'!$A$48)</f>
        <v>Check - there are no hidden rows with data</v>
      </c>
      <c r="D21" s="144" t="str">
        <f>IF('Summary and sign-off'!F54='Summary and sign-off'!F53,'Summary and sign-off'!A50,'Summary and sign-off'!A49)</f>
        <v>Check - each entry provides sufficient information</v>
      </c>
      <c r="E21" s="144"/>
      <c r="F21" s="48"/>
    </row>
    <row r="22" spans="1:6" ht="10.5" customHeight="1" x14ac:dyDescent="0.3">
      <c r="A22" s="29"/>
      <c r="B22" s="24"/>
      <c r="C22" s="29"/>
      <c r="D22" s="29"/>
      <c r="E22" s="29"/>
      <c r="F22" s="29"/>
    </row>
    <row r="23" spans="1:6" ht="24.75" customHeight="1" x14ac:dyDescent="0.35">
      <c r="A23" s="151" t="s">
        <v>58</v>
      </c>
      <c r="B23" s="151"/>
      <c r="C23" s="151"/>
      <c r="D23" s="151"/>
      <c r="E23" s="151"/>
      <c r="F23" s="49"/>
    </row>
    <row r="24" spans="1:6" ht="27" customHeight="1" x14ac:dyDescent="0.25">
      <c r="A24" s="37" t="s">
        <v>33</v>
      </c>
      <c r="B24" s="37" t="s">
        <v>15</v>
      </c>
      <c r="C24" s="37" t="s">
        <v>99</v>
      </c>
      <c r="D24" s="37" t="s">
        <v>68</v>
      </c>
      <c r="E24" s="37" t="s">
        <v>45</v>
      </c>
      <c r="F24" s="50"/>
    </row>
    <row r="25" spans="1:6" s="70" customFormat="1" hidden="1" x14ac:dyDescent="0.25">
      <c r="A25" s="94"/>
      <c r="B25" s="91"/>
      <c r="C25" s="92"/>
      <c r="D25" s="92"/>
      <c r="E25" s="93"/>
      <c r="F25" s="1"/>
    </row>
    <row r="26" spans="1:6" s="70" customFormat="1" x14ac:dyDescent="0.25">
      <c r="A26" s="157">
        <v>43341</v>
      </c>
      <c r="B26" s="91">
        <v>474.64</v>
      </c>
      <c r="C26" s="147" t="s">
        <v>128</v>
      </c>
      <c r="D26" s="92" t="s">
        <v>131</v>
      </c>
      <c r="E26" s="145" t="s">
        <v>129</v>
      </c>
      <c r="F26" s="1"/>
    </row>
    <row r="27" spans="1:6" s="70" customFormat="1" x14ac:dyDescent="0.25">
      <c r="A27" s="159"/>
      <c r="B27" s="91">
        <v>193.43</v>
      </c>
      <c r="C27" s="148"/>
      <c r="D27" s="92" t="s">
        <v>130</v>
      </c>
      <c r="E27" s="150"/>
      <c r="F27" s="1"/>
    </row>
    <row r="28" spans="1:6" s="70" customFormat="1" x14ac:dyDescent="0.25">
      <c r="A28" s="159"/>
      <c r="B28" s="91">
        <v>35.1</v>
      </c>
      <c r="C28" s="148"/>
      <c r="D28" s="92" t="s">
        <v>146</v>
      </c>
      <c r="E28" s="146"/>
      <c r="F28" s="1"/>
    </row>
    <row r="29" spans="1:6" s="70" customFormat="1" x14ac:dyDescent="0.25">
      <c r="A29" s="159"/>
      <c r="B29" s="91">
        <v>35.39</v>
      </c>
      <c r="C29" s="148"/>
      <c r="D29" s="92" t="s">
        <v>162</v>
      </c>
      <c r="E29" s="135" t="s">
        <v>122</v>
      </c>
      <c r="F29" s="1"/>
    </row>
    <row r="30" spans="1:6" s="70" customFormat="1" x14ac:dyDescent="0.25">
      <c r="A30" s="159"/>
      <c r="B30" s="91">
        <v>91.3</v>
      </c>
      <c r="C30" s="148"/>
      <c r="D30" s="92" t="s">
        <v>160</v>
      </c>
      <c r="E30" s="145" t="s">
        <v>129</v>
      </c>
      <c r="F30" s="1"/>
    </row>
    <row r="31" spans="1:6" s="70" customFormat="1" x14ac:dyDescent="0.25">
      <c r="A31" s="158"/>
      <c r="B31" s="91">
        <v>77.39</v>
      </c>
      <c r="C31" s="149"/>
      <c r="D31" s="92" t="s">
        <v>161</v>
      </c>
      <c r="E31" s="146"/>
      <c r="F31" s="1"/>
    </row>
    <row r="32" spans="1:6" s="70" customFormat="1" x14ac:dyDescent="0.25">
      <c r="A32" s="94"/>
      <c r="B32" s="91"/>
      <c r="C32" s="92"/>
      <c r="D32" s="92"/>
      <c r="E32" s="93"/>
      <c r="F32" s="1"/>
    </row>
    <row r="33" spans="1:6" s="70" customFormat="1" x14ac:dyDescent="0.25">
      <c r="A33" s="94">
        <v>43355</v>
      </c>
      <c r="B33" s="91">
        <v>20</v>
      </c>
      <c r="C33" s="92" t="s">
        <v>169</v>
      </c>
      <c r="D33" s="92" t="s">
        <v>141</v>
      </c>
      <c r="E33" s="93" t="s">
        <v>129</v>
      </c>
      <c r="F33" s="1"/>
    </row>
    <row r="34" spans="1:6" s="70" customFormat="1" x14ac:dyDescent="0.25">
      <c r="A34" s="94"/>
      <c r="B34" s="91"/>
      <c r="C34" s="92"/>
      <c r="D34" s="92"/>
      <c r="E34" s="93"/>
      <c r="F34" s="1"/>
    </row>
    <row r="35" spans="1:6" s="70" customFormat="1" x14ac:dyDescent="0.25">
      <c r="A35" s="157">
        <v>43360</v>
      </c>
      <c r="B35" s="91">
        <v>40.56</v>
      </c>
      <c r="C35" s="147" t="s">
        <v>136</v>
      </c>
      <c r="D35" s="92" t="s">
        <v>137</v>
      </c>
      <c r="E35" s="145" t="s">
        <v>129</v>
      </c>
      <c r="F35" s="1"/>
    </row>
    <row r="36" spans="1:6" s="70" customFormat="1" x14ac:dyDescent="0.25">
      <c r="A36" s="159"/>
      <c r="B36" s="91">
        <v>371.09</v>
      </c>
      <c r="C36" s="148"/>
      <c r="D36" s="92" t="s">
        <v>130</v>
      </c>
      <c r="E36" s="150"/>
      <c r="F36" s="1"/>
    </row>
    <row r="37" spans="1:6" s="70" customFormat="1" x14ac:dyDescent="0.25">
      <c r="A37" s="158"/>
      <c r="B37" s="91">
        <v>324.72000000000003</v>
      </c>
      <c r="C37" s="149"/>
      <c r="D37" s="92" t="s">
        <v>138</v>
      </c>
      <c r="E37" s="146"/>
      <c r="F37" s="1"/>
    </row>
    <row r="38" spans="1:6" s="70" customFormat="1" x14ac:dyDescent="0.25">
      <c r="A38" s="94"/>
      <c r="B38" s="91"/>
      <c r="C38" s="92"/>
      <c r="D38" s="92"/>
      <c r="E38" s="93"/>
      <c r="F38" s="1"/>
    </row>
    <row r="39" spans="1:6" s="70" customFormat="1" x14ac:dyDescent="0.25">
      <c r="A39" s="157">
        <v>43389</v>
      </c>
      <c r="B39" s="91">
        <v>411.72</v>
      </c>
      <c r="C39" s="147" t="s">
        <v>176</v>
      </c>
      <c r="D39" s="92" t="s">
        <v>133</v>
      </c>
      <c r="E39" s="135" t="s">
        <v>129</v>
      </c>
      <c r="F39" s="1"/>
    </row>
    <row r="40" spans="1:6" s="70" customFormat="1" x14ac:dyDescent="0.25">
      <c r="A40" s="159"/>
      <c r="B40" s="91">
        <v>36.54</v>
      </c>
      <c r="C40" s="148"/>
      <c r="D40" s="92" t="s">
        <v>146</v>
      </c>
      <c r="E40" s="135" t="s">
        <v>122</v>
      </c>
      <c r="F40" s="1"/>
    </row>
    <row r="41" spans="1:6" s="70" customFormat="1" x14ac:dyDescent="0.25">
      <c r="A41" s="159"/>
      <c r="B41" s="91">
        <v>77.67</v>
      </c>
      <c r="C41" s="148"/>
      <c r="D41" s="92" t="s">
        <v>147</v>
      </c>
      <c r="E41" s="145" t="s">
        <v>129</v>
      </c>
      <c r="F41" s="1"/>
    </row>
    <row r="42" spans="1:6" s="70" customFormat="1" x14ac:dyDescent="0.25">
      <c r="A42" s="159"/>
      <c r="B42" s="91">
        <v>74.8</v>
      </c>
      <c r="C42" s="148"/>
      <c r="D42" s="92" t="s">
        <v>148</v>
      </c>
      <c r="E42" s="146"/>
      <c r="F42" s="1"/>
    </row>
    <row r="43" spans="1:6" s="70" customFormat="1" x14ac:dyDescent="0.25">
      <c r="A43" s="158"/>
      <c r="B43" s="91">
        <v>36.44</v>
      </c>
      <c r="C43" s="149"/>
      <c r="D43" s="92" t="s">
        <v>149</v>
      </c>
      <c r="E43" s="135" t="s">
        <v>122</v>
      </c>
      <c r="F43" s="1"/>
    </row>
    <row r="44" spans="1:6" s="70" customFormat="1" x14ac:dyDescent="0.25">
      <c r="A44" s="94"/>
      <c r="B44" s="91"/>
      <c r="C44" s="133"/>
      <c r="D44" s="92"/>
      <c r="E44" s="135"/>
      <c r="F44" s="1"/>
    </row>
    <row r="45" spans="1:6" s="70" customFormat="1" x14ac:dyDescent="0.25">
      <c r="A45" s="157">
        <v>43403</v>
      </c>
      <c r="B45" s="91">
        <v>385.15</v>
      </c>
      <c r="C45" s="147" t="s">
        <v>177</v>
      </c>
      <c r="D45" s="92" t="s">
        <v>152</v>
      </c>
      <c r="E45" s="145" t="s">
        <v>153</v>
      </c>
      <c r="F45" s="1"/>
    </row>
    <row r="46" spans="1:6" s="70" customFormat="1" x14ac:dyDescent="0.25">
      <c r="A46" s="159"/>
      <c r="B46" s="91">
        <v>568.22</v>
      </c>
      <c r="C46" s="148"/>
      <c r="D46" s="92" t="s">
        <v>130</v>
      </c>
      <c r="E46" s="146"/>
      <c r="F46" s="1"/>
    </row>
    <row r="47" spans="1:6" s="70" customFormat="1" x14ac:dyDescent="0.25">
      <c r="A47" s="159"/>
      <c r="B47" s="91">
        <v>40.94</v>
      </c>
      <c r="C47" s="148"/>
      <c r="D47" s="92" t="s">
        <v>154</v>
      </c>
      <c r="E47" s="145" t="s">
        <v>122</v>
      </c>
      <c r="F47" s="1"/>
    </row>
    <row r="48" spans="1:6" s="70" customFormat="1" x14ac:dyDescent="0.25">
      <c r="A48" s="158"/>
      <c r="B48" s="91">
        <v>47.26</v>
      </c>
      <c r="C48" s="149"/>
      <c r="D48" s="92" t="s">
        <v>155</v>
      </c>
      <c r="E48" s="146"/>
      <c r="F48" s="1"/>
    </row>
    <row r="49" spans="1:6" s="70" customFormat="1" x14ac:dyDescent="0.25">
      <c r="A49" s="94"/>
      <c r="B49" s="91"/>
      <c r="C49" s="92"/>
      <c r="D49" s="92"/>
      <c r="E49" s="135"/>
      <c r="F49" s="1"/>
    </row>
    <row r="50" spans="1:6" s="70" customFormat="1" x14ac:dyDescent="0.25">
      <c r="A50" s="94">
        <v>43502</v>
      </c>
      <c r="B50" s="91">
        <v>263.87</v>
      </c>
      <c r="C50" s="92" t="s">
        <v>174</v>
      </c>
      <c r="D50" s="92" t="s">
        <v>156</v>
      </c>
      <c r="E50" s="135" t="s">
        <v>157</v>
      </c>
      <c r="F50" s="1"/>
    </row>
    <row r="51" spans="1:6" s="70" customFormat="1" x14ac:dyDescent="0.25">
      <c r="A51" s="94"/>
      <c r="B51" s="91"/>
      <c r="C51" s="92"/>
      <c r="D51" s="92"/>
      <c r="E51" s="93"/>
      <c r="F51" s="1"/>
    </row>
    <row r="52" spans="1:6" s="70" customFormat="1" hidden="1" x14ac:dyDescent="0.25">
      <c r="A52" s="94"/>
      <c r="B52" s="91"/>
      <c r="C52" s="92"/>
      <c r="D52" s="92"/>
      <c r="E52" s="93"/>
      <c r="F52" s="1"/>
    </row>
    <row r="53" spans="1:6" ht="19.5" customHeight="1" x14ac:dyDescent="0.25">
      <c r="A53" s="106" t="s">
        <v>106</v>
      </c>
      <c r="B53" s="107">
        <f>SUM(B25:B52)</f>
        <v>3606.2300000000009</v>
      </c>
      <c r="C53" s="108" t="str">
        <f>IF(SUBTOTAL(3,B25:B52)=SUBTOTAL(103,B25:B52),'Summary and sign-off'!$A$47,'Summary and sign-off'!$A$48)</f>
        <v>Check - there are no hidden rows with data</v>
      </c>
      <c r="D53" s="144" t="str">
        <f>IF('Summary and sign-off'!F55='Summary and sign-off'!F53,'Summary and sign-off'!A50,'Summary and sign-off'!A49)</f>
        <v>Check - each entry provides sufficient information</v>
      </c>
      <c r="E53" s="144"/>
      <c r="F53" s="48"/>
    </row>
    <row r="54" spans="1:6" ht="10.5" customHeight="1" x14ac:dyDescent="0.3">
      <c r="A54" s="29"/>
      <c r="B54" s="24"/>
      <c r="C54" s="29"/>
      <c r="D54" s="29"/>
      <c r="E54" s="29"/>
      <c r="F54" s="29"/>
    </row>
    <row r="55" spans="1:6" ht="24.75" customHeight="1" x14ac:dyDescent="0.25">
      <c r="A55" s="151" t="s">
        <v>28</v>
      </c>
      <c r="B55" s="151"/>
      <c r="C55" s="151"/>
      <c r="D55" s="151"/>
      <c r="E55" s="151"/>
      <c r="F55" s="48"/>
    </row>
    <row r="56" spans="1:6" ht="27" customHeight="1" x14ac:dyDescent="0.25">
      <c r="A56" s="37" t="s">
        <v>33</v>
      </c>
      <c r="B56" s="37" t="s">
        <v>15</v>
      </c>
      <c r="C56" s="37" t="s">
        <v>100</v>
      </c>
      <c r="D56" s="37" t="s">
        <v>55</v>
      </c>
      <c r="E56" s="37" t="s">
        <v>45</v>
      </c>
      <c r="F56" s="51"/>
    </row>
    <row r="57" spans="1:6" s="70" customFormat="1" hidden="1" x14ac:dyDescent="0.25">
      <c r="A57" s="94"/>
      <c r="B57" s="91"/>
      <c r="C57" s="92"/>
      <c r="D57" s="92"/>
      <c r="E57" s="93"/>
      <c r="F57" s="1"/>
    </row>
    <row r="58" spans="1:6" s="70" customFormat="1" x14ac:dyDescent="0.25">
      <c r="A58" s="94">
        <v>43340</v>
      </c>
      <c r="B58" s="91">
        <v>10.039999999999999</v>
      </c>
      <c r="C58" s="92" t="s">
        <v>175</v>
      </c>
      <c r="D58" s="92" t="s">
        <v>126</v>
      </c>
      <c r="E58" s="93" t="s">
        <v>122</v>
      </c>
      <c r="F58" s="1"/>
    </row>
    <row r="59" spans="1:6" s="70" customFormat="1" ht="12.75" customHeight="1" x14ac:dyDescent="0.25">
      <c r="A59" s="94"/>
      <c r="B59" s="91"/>
      <c r="C59" s="92"/>
      <c r="D59" s="92"/>
      <c r="E59" s="93"/>
      <c r="F59" s="1"/>
    </row>
    <row r="60" spans="1:6" s="70" customFormat="1" ht="15" customHeight="1" x14ac:dyDescent="0.25">
      <c r="A60" s="136">
        <v>43342</v>
      </c>
      <c r="B60" s="91">
        <v>11.57</v>
      </c>
      <c r="C60" s="104" t="s">
        <v>171</v>
      </c>
      <c r="D60" s="92" t="s">
        <v>170</v>
      </c>
      <c r="E60" s="105" t="s">
        <v>122</v>
      </c>
      <c r="F60" s="1"/>
    </row>
    <row r="61" spans="1:6" s="70" customFormat="1" x14ac:dyDescent="0.25">
      <c r="A61" s="94"/>
      <c r="B61" s="91"/>
      <c r="C61" s="133"/>
      <c r="D61" s="92"/>
      <c r="E61" s="93"/>
      <c r="F61" s="1"/>
    </row>
    <row r="62" spans="1:6" s="70" customFormat="1" x14ac:dyDescent="0.25">
      <c r="A62" s="94">
        <v>43362</v>
      </c>
      <c r="B62" s="91">
        <v>21.53</v>
      </c>
      <c r="C62" s="134" t="s">
        <v>139</v>
      </c>
      <c r="D62" s="92" t="s">
        <v>140</v>
      </c>
      <c r="E62" s="93" t="s">
        <v>122</v>
      </c>
      <c r="F62" s="1"/>
    </row>
    <row r="63" spans="1:6" s="70" customFormat="1" x14ac:dyDescent="0.25">
      <c r="A63" s="94"/>
      <c r="B63" s="91"/>
      <c r="C63" s="134"/>
      <c r="D63" s="92"/>
      <c r="E63" s="93"/>
      <c r="F63" s="1"/>
    </row>
    <row r="64" spans="1:6" s="70" customFormat="1" x14ac:dyDescent="0.25">
      <c r="A64" s="157">
        <v>43375</v>
      </c>
      <c r="B64" s="91">
        <v>10.53</v>
      </c>
      <c r="C64" s="147" t="s">
        <v>142</v>
      </c>
      <c r="D64" s="92" t="s">
        <v>173</v>
      </c>
      <c r="E64" s="145" t="s">
        <v>122</v>
      </c>
      <c r="F64" s="1"/>
    </row>
    <row r="65" spans="1:6" s="70" customFormat="1" x14ac:dyDescent="0.25">
      <c r="A65" s="158"/>
      <c r="B65" s="91">
        <v>12.53</v>
      </c>
      <c r="C65" s="149"/>
      <c r="D65" s="92" t="s">
        <v>170</v>
      </c>
      <c r="E65" s="146"/>
      <c r="F65" s="1"/>
    </row>
    <row r="66" spans="1:6" s="70" customFormat="1" x14ac:dyDescent="0.25">
      <c r="A66" s="94"/>
      <c r="B66" s="91"/>
      <c r="C66" s="134"/>
      <c r="D66" s="92"/>
      <c r="E66" s="93"/>
      <c r="F66" s="1"/>
    </row>
    <row r="67" spans="1:6" s="70" customFormat="1" x14ac:dyDescent="0.25">
      <c r="A67" s="157">
        <v>43382</v>
      </c>
      <c r="B67" s="91">
        <v>11.19</v>
      </c>
      <c r="C67" s="147" t="s">
        <v>143</v>
      </c>
      <c r="D67" s="92" t="s">
        <v>144</v>
      </c>
      <c r="E67" s="145" t="s">
        <v>122</v>
      </c>
      <c r="F67" s="1"/>
    </row>
    <row r="68" spans="1:6" s="70" customFormat="1" x14ac:dyDescent="0.25">
      <c r="A68" s="158"/>
      <c r="B68" s="91">
        <v>10.039999999999999</v>
      </c>
      <c r="C68" s="149"/>
      <c r="D68" s="92" t="s">
        <v>145</v>
      </c>
      <c r="E68" s="146"/>
      <c r="F68" s="1"/>
    </row>
    <row r="69" spans="1:6" s="70" customFormat="1" x14ac:dyDescent="0.25">
      <c r="A69" s="94"/>
      <c r="B69" s="91"/>
      <c r="C69" s="134"/>
      <c r="D69" s="92"/>
      <c r="E69" s="93"/>
      <c r="F69" s="1"/>
    </row>
    <row r="70" spans="1:6" s="70" customFormat="1" x14ac:dyDescent="0.25">
      <c r="A70" s="136">
        <v>43391</v>
      </c>
      <c r="B70" s="91">
        <v>12.06</v>
      </c>
      <c r="C70" s="104" t="s">
        <v>151</v>
      </c>
      <c r="D70" s="92" t="s">
        <v>150</v>
      </c>
      <c r="E70" s="105" t="s">
        <v>122</v>
      </c>
      <c r="F70" s="1"/>
    </row>
    <row r="71" spans="1:6" s="70" customFormat="1" x14ac:dyDescent="0.25">
      <c r="A71" s="94"/>
      <c r="B71" s="91"/>
      <c r="C71" s="92"/>
      <c r="D71" s="92"/>
      <c r="E71" s="93"/>
      <c r="F71" s="1"/>
    </row>
    <row r="72" spans="1:6" s="70" customFormat="1" x14ac:dyDescent="0.25">
      <c r="A72" s="94">
        <v>43431</v>
      </c>
      <c r="B72" s="91">
        <v>10.9</v>
      </c>
      <c r="C72" s="92" t="s">
        <v>121</v>
      </c>
      <c r="D72" s="92" t="s">
        <v>127</v>
      </c>
      <c r="E72" s="93" t="s">
        <v>122</v>
      </c>
      <c r="F72" s="1"/>
    </row>
    <row r="73" spans="1:6" s="70" customFormat="1" x14ac:dyDescent="0.25">
      <c r="A73" s="91"/>
      <c r="B73" s="91"/>
      <c r="C73" s="92"/>
      <c r="D73" s="92"/>
      <c r="E73" s="93"/>
      <c r="F73" s="1"/>
    </row>
    <row r="74" spans="1:6" s="70" customFormat="1" x14ac:dyDescent="0.25">
      <c r="A74" s="157">
        <v>43432</v>
      </c>
      <c r="B74" s="91">
        <v>14.44</v>
      </c>
      <c r="C74" s="147" t="s">
        <v>123</v>
      </c>
      <c r="D74" s="92" t="s">
        <v>125</v>
      </c>
      <c r="E74" s="145" t="s">
        <v>122</v>
      </c>
      <c r="F74" s="1"/>
    </row>
    <row r="75" spans="1:6" s="70" customFormat="1" x14ac:dyDescent="0.25">
      <c r="A75" s="158"/>
      <c r="B75" s="91">
        <v>13.67</v>
      </c>
      <c r="C75" s="149"/>
      <c r="D75" s="92" t="s">
        <v>124</v>
      </c>
      <c r="E75" s="146"/>
      <c r="F75" s="1"/>
    </row>
    <row r="76" spans="1:6" s="70" customFormat="1" x14ac:dyDescent="0.25">
      <c r="A76" s="94"/>
      <c r="B76" s="91"/>
      <c r="C76" s="92"/>
      <c r="D76" s="92"/>
      <c r="E76" s="93"/>
      <c r="F76" s="1"/>
    </row>
    <row r="77" spans="1:6" s="70" customFormat="1" hidden="1" x14ac:dyDescent="0.25">
      <c r="A77" s="94"/>
      <c r="B77" s="91"/>
      <c r="C77" s="92"/>
      <c r="D77" s="92"/>
      <c r="E77" s="93"/>
      <c r="F77" s="1"/>
    </row>
    <row r="78" spans="1:6" ht="19.5" customHeight="1" x14ac:dyDescent="0.25">
      <c r="A78" s="106" t="s">
        <v>103</v>
      </c>
      <c r="B78" s="107">
        <f>SUM(B57:B77)</f>
        <v>138.5</v>
      </c>
      <c r="C78" s="108" t="str">
        <f>IF(SUBTOTAL(3,B57:B77)=SUBTOTAL(103,B57:B77),'Summary and sign-off'!$A$47,'Summary and sign-off'!$A$48)</f>
        <v>Check - there are no hidden rows with data</v>
      </c>
      <c r="D78" s="144" t="str">
        <f>IF('Summary and sign-off'!F56='Summary and sign-off'!F53,'Summary and sign-off'!A50,'Summary and sign-off'!A49)</f>
        <v>Check - each entry provides sufficient information</v>
      </c>
      <c r="E78" s="144"/>
      <c r="F78" s="48"/>
    </row>
    <row r="79" spans="1:6" ht="10.5" customHeight="1" x14ac:dyDescent="0.3">
      <c r="A79" s="29"/>
      <c r="B79" s="78"/>
      <c r="C79" s="24"/>
      <c r="D79" s="29"/>
      <c r="E79" s="29"/>
      <c r="F79" s="29"/>
    </row>
    <row r="80" spans="1:6" ht="34.5" customHeight="1" x14ac:dyDescent="0.25">
      <c r="A80" s="52" t="s">
        <v>1</v>
      </c>
      <c r="B80" s="79">
        <f>B21+B53+B78</f>
        <v>6955.8100000000013</v>
      </c>
      <c r="C80" s="53"/>
      <c r="D80" s="53"/>
      <c r="E80" s="53"/>
      <c r="F80" s="28"/>
    </row>
    <row r="81" spans="1:6" ht="13" x14ac:dyDescent="0.3">
      <c r="A81" s="29"/>
      <c r="B81" s="24"/>
      <c r="C81" s="29"/>
      <c r="D81" s="29"/>
      <c r="E81" s="29"/>
      <c r="F81" s="29"/>
    </row>
    <row r="82" spans="1:6" ht="13" x14ac:dyDescent="0.3">
      <c r="A82" s="54" t="s">
        <v>7</v>
      </c>
      <c r="B82" s="27"/>
      <c r="C82" s="28"/>
      <c r="D82" s="28"/>
      <c r="E82" s="28"/>
      <c r="F82" s="29"/>
    </row>
    <row r="83" spans="1:6" ht="12.65" customHeight="1" x14ac:dyDescent="0.25">
      <c r="A83" s="25" t="s">
        <v>34</v>
      </c>
      <c r="B83" s="55"/>
      <c r="C83" s="55"/>
      <c r="D83" s="34"/>
      <c r="E83" s="34"/>
      <c r="F83" s="29"/>
    </row>
    <row r="84" spans="1:6" ht="13" customHeight="1" x14ac:dyDescent="0.25">
      <c r="A84" s="33" t="s">
        <v>107</v>
      </c>
      <c r="B84" s="29"/>
      <c r="C84" s="34"/>
      <c r="D84" s="29"/>
      <c r="E84" s="34"/>
      <c r="F84" s="29"/>
    </row>
    <row r="85" spans="1:6" x14ac:dyDescent="0.25">
      <c r="A85" s="33" t="s">
        <v>102</v>
      </c>
      <c r="B85" s="34"/>
      <c r="C85" s="34"/>
      <c r="D85" s="34"/>
      <c r="E85" s="56"/>
      <c r="F85" s="48"/>
    </row>
    <row r="86" spans="1:6" ht="13" x14ac:dyDescent="0.3">
      <c r="A86" s="25" t="s">
        <v>108</v>
      </c>
      <c r="B86" s="27"/>
      <c r="C86" s="28"/>
      <c r="D86" s="28"/>
      <c r="E86" s="28"/>
      <c r="F86" s="29"/>
    </row>
    <row r="87" spans="1:6" ht="13" customHeight="1" x14ac:dyDescent="0.25">
      <c r="A87" s="33" t="s">
        <v>101</v>
      </c>
      <c r="B87" s="29"/>
      <c r="C87" s="34"/>
      <c r="D87" s="29"/>
      <c r="E87" s="34"/>
      <c r="F87" s="29"/>
    </row>
    <row r="88" spans="1:6" x14ac:dyDescent="0.25">
      <c r="A88" s="33" t="s">
        <v>104</v>
      </c>
      <c r="B88" s="34"/>
      <c r="C88" s="34"/>
      <c r="D88" s="34"/>
      <c r="E88" s="56"/>
      <c r="F88" s="48"/>
    </row>
    <row r="89" spans="1:6" x14ac:dyDescent="0.25">
      <c r="A89" s="38" t="s">
        <v>116</v>
      </c>
      <c r="B89" s="38"/>
      <c r="C89" s="38"/>
      <c r="D89" s="38"/>
      <c r="E89" s="56"/>
      <c r="F89" s="48"/>
    </row>
    <row r="90" spans="1:6" x14ac:dyDescent="0.25">
      <c r="A90" s="42"/>
      <c r="B90" s="29"/>
      <c r="C90" s="29"/>
      <c r="D90" s="29"/>
      <c r="E90" s="48"/>
      <c r="F90" s="48"/>
    </row>
    <row r="91" spans="1:6" hidden="1" x14ac:dyDescent="0.25">
      <c r="A91" s="42"/>
      <c r="B91" s="29"/>
      <c r="C91" s="29"/>
      <c r="D91" s="29"/>
      <c r="E91" s="48"/>
      <c r="F91" s="48"/>
    </row>
    <row r="92" spans="1:6" hidden="1" x14ac:dyDescent="0.25"/>
    <row r="93" spans="1:6" hidden="1" x14ac:dyDescent="0.25"/>
    <row r="94" spans="1:6" hidden="1" x14ac:dyDescent="0.25"/>
    <row r="95" spans="1:6" hidden="1" x14ac:dyDescent="0.25"/>
    <row r="96" spans="1:6" ht="12.75" hidden="1" customHeight="1" x14ac:dyDescent="0.25"/>
    <row r="97" spans="1:6" hidden="1" x14ac:dyDescent="0.25"/>
    <row r="98" spans="1:6" hidden="1" x14ac:dyDescent="0.25"/>
    <row r="99" spans="1:6" hidden="1" x14ac:dyDescent="0.25">
      <c r="A99" s="57"/>
      <c r="B99" s="48"/>
      <c r="C99" s="48"/>
      <c r="D99" s="48"/>
      <c r="E99" s="48"/>
      <c r="F99" s="48"/>
    </row>
    <row r="100" spans="1:6" hidden="1" x14ac:dyDescent="0.25">
      <c r="A100" s="57"/>
      <c r="B100" s="48"/>
      <c r="C100" s="48"/>
      <c r="D100" s="48"/>
      <c r="E100" s="48"/>
      <c r="F100" s="48"/>
    </row>
    <row r="101" spans="1:6" hidden="1" x14ac:dyDescent="0.25">
      <c r="A101" s="57"/>
      <c r="B101" s="48"/>
      <c r="C101" s="48"/>
      <c r="D101" s="48"/>
      <c r="E101" s="48"/>
      <c r="F101" s="48"/>
    </row>
    <row r="102" spans="1:6" hidden="1" x14ac:dyDescent="0.25">
      <c r="A102" s="57"/>
      <c r="B102" s="48"/>
      <c r="C102" s="48"/>
      <c r="D102" s="48"/>
      <c r="E102" s="48"/>
      <c r="F102" s="48"/>
    </row>
    <row r="103" spans="1:6" hidden="1" x14ac:dyDescent="0.25">
      <c r="A103" s="57"/>
      <c r="B103" s="48"/>
      <c r="C103" s="48"/>
      <c r="D103" s="48"/>
      <c r="E103" s="48"/>
      <c r="F103" s="48"/>
    </row>
    <row r="104" spans="1:6" hidden="1" x14ac:dyDescent="0.25"/>
    <row r="105" spans="1:6" hidden="1" x14ac:dyDescent="0.25"/>
    <row r="106" spans="1:6" hidden="1" x14ac:dyDescent="0.25"/>
    <row r="107" spans="1:6" hidden="1" x14ac:dyDescent="0.25"/>
    <row r="108" spans="1:6" hidden="1" x14ac:dyDescent="0.25"/>
    <row r="109" spans="1:6" hidden="1" x14ac:dyDescent="0.25"/>
    <row r="110" spans="1:6" hidden="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sheetProtection formatCells="0" formatRows="0" insertColumns="0" insertRows="0" deleteRows="0"/>
  <mergeCells count="42">
    <mergeCell ref="C64:C65"/>
    <mergeCell ref="E64:E65"/>
    <mergeCell ref="A67:A68"/>
    <mergeCell ref="A74:A75"/>
    <mergeCell ref="A13:A18"/>
    <mergeCell ref="A26:A31"/>
    <mergeCell ref="A35:A37"/>
    <mergeCell ref="A39:A43"/>
    <mergeCell ref="A45:A48"/>
    <mergeCell ref="A64:A65"/>
    <mergeCell ref="A1:E1"/>
    <mergeCell ref="A23:E23"/>
    <mergeCell ref="A55:E55"/>
    <mergeCell ref="B2:E2"/>
    <mergeCell ref="B3:E3"/>
    <mergeCell ref="B4:E4"/>
    <mergeCell ref="A8:E8"/>
    <mergeCell ref="A9:E9"/>
    <mergeCell ref="B6:E6"/>
    <mergeCell ref="D21:E21"/>
    <mergeCell ref="D53:E53"/>
    <mergeCell ref="A10:E10"/>
    <mergeCell ref="E13:E16"/>
    <mergeCell ref="E17:E18"/>
    <mergeCell ref="C13:C18"/>
    <mergeCell ref="C39:C43"/>
    <mergeCell ref="B7:E7"/>
    <mergeCell ref="B5:E5"/>
    <mergeCell ref="D78:E78"/>
    <mergeCell ref="E41:E42"/>
    <mergeCell ref="C45:C48"/>
    <mergeCell ref="E45:E46"/>
    <mergeCell ref="E47:E48"/>
    <mergeCell ref="C26:C31"/>
    <mergeCell ref="E26:E28"/>
    <mergeCell ref="E30:E31"/>
    <mergeCell ref="C35:C37"/>
    <mergeCell ref="E35:E37"/>
    <mergeCell ref="C74:C75"/>
    <mergeCell ref="E74:E75"/>
    <mergeCell ref="E67:E68"/>
    <mergeCell ref="C67:C6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1:A72 A49:A52 A19:A20 A12:A13 A25:A26 A32:A35 A38:A39 A44:A45 A69:A70 A74 A76:A77 A57:A64 A66:A6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6 A24 A11" xr:uid="{00000000-0002-0000-0200-000001000000}"/>
  </dataValidations>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B25:B52 B12:B20 B57:B77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2" zoomScaleNormal="100" workbookViewId="0">
      <selection activeCell="B7" sqref="B7:E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40" t="s">
        <v>5</v>
      </c>
      <c r="B1" s="140"/>
      <c r="C1" s="140"/>
      <c r="D1" s="140"/>
      <c r="E1" s="140"/>
      <c r="F1" s="40"/>
    </row>
    <row r="2" spans="1:6" ht="21" customHeight="1" x14ac:dyDescent="0.25">
      <c r="A2" s="4" t="s">
        <v>2</v>
      </c>
      <c r="B2" s="143" t="str">
        <f>'Summary and sign-off'!B2:F2</f>
        <v xml:space="preserve">State Services Commission </v>
      </c>
      <c r="C2" s="143"/>
      <c r="D2" s="143"/>
      <c r="E2" s="143"/>
      <c r="F2" s="40"/>
    </row>
    <row r="3" spans="1:6" ht="21" customHeight="1" x14ac:dyDescent="0.25">
      <c r="A3" s="4" t="s">
        <v>3</v>
      </c>
      <c r="B3" s="143" t="str">
        <f>'Summary and sign-off'!B3:F3</f>
        <v>Debbie Power</v>
      </c>
      <c r="C3" s="143"/>
      <c r="D3" s="143"/>
      <c r="E3" s="143"/>
      <c r="F3" s="40"/>
    </row>
    <row r="4" spans="1:6" ht="21" customHeight="1" x14ac:dyDescent="0.25">
      <c r="A4" s="4" t="s">
        <v>46</v>
      </c>
      <c r="B4" s="143">
        <f>'Summary and sign-off'!B4:F4</f>
        <v>43282</v>
      </c>
      <c r="C4" s="143"/>
      <c r="D4" s="143"/>
      <c r="E4" s="143"/>
      <c r="F4" s="40"/>
    </row>
    <row r="5" spans="1:6" ht="21" customHeight="1" x14ac:dyDescent="0.25">
      <c r="A5" s="4" t="s">
        <v>47</v>
      </c>
      <c r="B5" s="143">
        <f>'Summary and sign-off'!B5:F5</f>
        <v>43499</v>
      </c>
      <c r="C5" s="143"/>
      <c r="D5" s="143"/>
      <c r="E5" s="143"/>
      <c r="F5" s="40"/>
    </row>
    <row r="6" spans="1:6" ht="21" customHeight="1" x14ac:dyDescent="0.25">
      <c r="A6" s="4" t="s">
        <v>13</v>
      </c>
      <c r="B6" s="138"/>
      <c r="C6" s="138"/>
      <c r="D6" s="138"/>
      <c r="E6" s="138"/>
      <c r="F6" s="40"/>
    </row>
    <row r="7" spans="1:6" ht="21" customHeight="1" x14ac:dyDescent="0.25">
      <c r="A7" s="4" t="s">
        <v>69</v>
      </c>
      <c r="B7" s="138" t="s">
        <v>80</v>
      </c>
      <c r="C7" s="138"/>
      <c r="D7" s="138"/>
      <c r="E7" s="138"/>
      <c r="F7" s="40"/>
    </row>
    <row r="8" spans="1:6" ht="35.25" customHeight="1" x14ac:dyDescent="0.35">
      <c r="A8" s="162" t="s">
        <v>109</v>
      </c>
      <c r="B8" s="162"/>
      <c r="C8" s="163"/>
      <c r="D8" s="163"/>
      <c r="E8" s="163"/>
      <c r="F8" s="44"/>
    </row>
    <row r="9" spans="1:6" ht="35.25" customHeight="1" x14ac:dyDescent="0.35">
      <c r="A9" s="160" t="s">
        <v>88</v>
      </c>
      <c r="B9" s="161"/>
      <c r="C9" s="161"/>
      <c r="D9" s="161"/>
      <c r="E9" s="161"/>
      <c r="F9" s="44"/>
    </row>
    <row r="10" spans="1:6" ht="27" customHeight="1" x14ac:dyDescent="0.25">
      <c r="A10" s="37" t="s">
        <v>112</v>
      </c>
      <c r="B10" s="37" t="s">
        <v>15</v>
      </c>
      <c r="C10" s="37" t="s">
        <v>56</v>
      </c>
      <c r="D10" s="37" t="s">
        <v>54</v>
      </c>
      <c r="E10" s="37" t="s">
        <v>45</v>
      </c>
      <c r="F10" s="25"/>
    </row>
    <row r="11" spans="1:6" s="70" customFormat="1" hidden="1" x14ac:dyDescent="0.25">
      <c r="A11" s="90"/>
      <c r="B11" s="91"/>
      <c r="C11" s="95"/>
      <c r="D11" s="95"/>
      <c r="E11" s="96"/>
      <c r="F11" s="2"/>
    </row>
    <row r="12" spans="1:6" s="70" customFormat="1" x14ac:dyDescent="0.25">
      <c r="A12" s="94"/>
      <c r="B12" s="91"/>
      <c r="C12" s="95" t="s">
        <v>164</v>
      </c>
      <c r="D12" s="95"/>
      <c r="E12" s="96"/>
      <c r="F12" s="2"/>
    </row>
    <row r="13" spans="1:6" s="70" customFormat="1" x14ac:dyDescent="0.25">
      <c r="A13" s="90"/>
      <c r="B13" s="91"/>
      <c r="C13" s="95"/>
      <c r="D13" s="95"/>
      <c r="E13" s="96"/>
      <c r="F13" s="2"/>
    </row>
    <row r="14" spans="1:6" s="70" customFormat="1" ht="11.25" hidden="1" customHeight="1" x14ac:dyDescent="0.25">
      <c r="A14" s="90"/>
      <c r="B14" s="91"/>
      <c r="C14" s="95"/>
      <c r="D14" s="95"/>
      <c r="E14" s="96"/>
      <c r="F14" s="2"/>
    </row>
    <row r="15" spans="1:6" ht="34.5" customHeight="1" x14ac:dyDescent="0.25">
      <c r="A15" s="71" t="s">
        <v>85</v>
      </c>
      <c r="B15" s="83">
        <f>SUM(B11:B14)</f>
        <v>0</v>
      </c>
      <c r="C15" s="101" t="str">
        <f>IF(SUBTOTAL(3,B11:B14)=SUBTOTAL(103,B11:B14),'Summary and sign-off'!$A$47,'Summary and sign-off'!$A$48)</f>
        <v>Check - there are no hidden rows with data</v>
      </c>
      <c r="D15" s="144" t="str">
        <f>IF('Summary and sign-off'!F57='Summary and sign-off'!F53,'Summary and sign-off'!A50,'Summary and sign-off'!A49)</f>
        <v>Check - each entry provides sufficient information</v>
      </c>
      <c r="E15" s="144"/>
      <c r="F15" s="2"/>
    </row>
    <row r="16" spans="1:6" ht="13" x14ac:dyDescent="0.3">
      <c r="A16" s="23"/>
      <c r="B16" s="22"/>
      <c r="C16" s="22"/>
      <c r="D16" s="22"/>
      <c r="E16" s="22"/>
      <c r="F16" s="40"/>
    </row>
    <row r="17" spans="1:6" ht="13" x14ac:dyDescent="0.3">
      <c r="A17" s="23" t="s">
        <v>7</v>
      </c>
      <c r="B17" s="24"/>
      <c r="C17" s="29"/>
      <c r="D17" s="22"/>
      <c r="E17" s="22"/>
      <c r="F17" s="40"/>
    </row>
    <row r="18" spans="1:6" ht="12.75" customHeight="1" x14ac:dyDescent="0.25">
      <c r="A18" s="25" t="s">
        <v>111</v>
      </c>
      <c r="B18" s="25"/>
      <c r="C18" s="25"/>
      <c r="D18" s="25"/>
      <c r="E18" s="25"/>
      <c r="F18" s="40"/>
    </row>
    <row r="19" spans="1:6" x14ac:dyDescent="0.25">
      <c r="A19" s="25" t="s">
        <v>110</v>
      </c>
      <c r="B19" s="33"/>
      <c r="C19" s="45"/>
      <c r="D19" s="46"/>
      <c r="E19" s="46"/>
      <c r="F19" s="40"/>
    </row>
    <row r="20" spans="1:6" ht="13" x14ac:dyDescent="0.3">
      <c r="A20" s="25" t="s">
        <v>108</v>
      </c>
      <c r="B20" s="27"/>
      <c r="C20" s="28"/>
      <c r="D20" s="28"/>
      <c r="E20" s="28"/>
      <c r="F20" s="29"/>
    </row>
    <row r="21" spans="1:6" x14ac:dyDescent="0.25">
      <c r="A21" s="33" t="s">
        <v>10</v>
      </c>
      <c r="B21" s="33"/>
      <c r="C21" s="45"/>
      <c r="D21" s="45"/>
      <c r="E21" s="45"/>
      <c r="F21" s="40"/>
    </row>
    <row r="22" spans="1:6" ht="12.75" customHeight="1" x14ac:dyDescent="0.25">
      <c r="A22" s="33" t="s">
        <v>117</v>
      </c>
      <c r="B22" s="33"/>
      <c r="C22" s="47"/>
      <c r="D22" s="47"/>
      <c r="E22" s="35"/>
      <c r="F22" s="40"/>
    </row>
    <row r="23" spans="1:6" x14ac:dyDescent="0.25">
      <c r="A23" s="22"/>
      <c r="B23" s="22"/>
      <c r="C23" s="22"/>
      <c r="D23" s="22"/>
      <c r="E23" s="22"/>
      <c r="F23" s="40"/>
    </row>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3" sqref="C13"/>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40" t="s">
        <v>5</v>
      </c>
      <c r="B1" s="140"/>
      <c r="C1" s="140"/>
      <c r="D1" s="140"/>
      <c r="E1" s="140"/>
      <c r="F1" s="26"/>
    </row>
    <row r="2" spans="1:6" ht="21" customHeight="1" x14ac:dyDescent="0.25">
      <c r="A2" s="4" t="s">
        <v>2</v>
      </c>
      <c r="B2" s="143" t="str">
        <f>'Summary and sign-off'!B2:F2</f>
        <v xml:space="preserve">State Services Commission </v>
      </c>
      <c r="C2" s="143"/>
      <c r="D2" s="143"/>
      <c r="E2" s="143"/>
      <c r="F2" s="26"/>
    </row>
    <row r="3" spans="1:6" ht="21" customHeight="1" x14ac:dyDescent="0.25">
      <c r="A3" s="4" t="s">
        <v>3</v>
      </c>
      <c r="B3" s="143" t="str">
        <f>'Summary and sign-off'!B3:F3</f>
        <v>Debbie Power</v>
      </c>
      <c r="C3" s="143"/>
      <c r="D3" s="143"/>
      <c r="E3" s="143"/>
      <c r="F3" s="26"/>
    </row>
    <row r="4" spans="1:6" ht="21" customHeight="1" x14ac:dyDescent="0.25">
      <c r="A4" s="4" t="s">
        <v>46</v>
      </c>
      <c r="B4" s="143">
        <f>'Summary and sign-off'!B4:F4</f>
        <v>43282</v>
      </c>
      <c r="C4" s="143"/>
      <c r="D4" s="143"/>
      <c r="E4" s="143"/>
      <c r="F4" s="26"/>
    </row>
    <row r="5" spans="1:6" ht="21" customHeight="1" x14ac:dyDescent="0.25">
      <c r="A5" s="4" t="s">
        <v>47</v>
      </c>
      <c r="B5" s="143">
        <f>'Summary and sign-off'!B5:F5</f>
        <v>43499</v>
      </c>
      <c r="C5" s="143"/>
      <c r="D5" s="143"/>
      <c r="E5" s="143"/>
      <c r="F5" s="26"/>
    </row>
    <row r="6" spans="1:6" ht="21" customHeight="1" x14ac:dyDescent="0.25">
      <c r="A6" s="4" t="s">
        <v>13</v>
      </c>
      <c r="B6" s="138" t="s">
        <v>12</v>
      </c>
      <c r="C6" s="138"/>
      <c r="D6" s="138"/>
      <c r="E6" s="138"/>
      <c r="F6" s="36"/>
    </row>
    <row r="7" spans="1:6" ht="21" customHeight="1" x14ac:dyDescent="0.25">
      <c r="A7" s="4" t="s">
        <v>69</v>
      </c>
      <c r="B7" s="138" t="s">
        <v>80</v>
      </c>
      <c r="C7" s="138"/>
      <c r="D7" s="138"/>
      <c r="E7" s="138"/>
      <c r="F7" s="36"/>
    </row>
    <row r="8" spans="1:6" ht="35.25" customHeight="1" x14ac:dyDescent="0.25">
      <c r="A8" s="153" t="s">
        <v>0</v>
      </c>
      <c r="B8" s="153"/>
      <c r="C8" s="163"/>
      <c r="D8" s="163"/>
      <c r="E8" s="163"/>
      <c r="F8" s="26"/>
    </row>
    <row r="9" spans="1:6" ht="35.25" customHeight="1" x14ac:dyDescent="0.25">
      <c r="A9" s="164" t="s">
        <v>84</v>
      </c>
      <c r="B9" s="165"/>
      <c r="C9" s="165"/>
      <c r="D9" s="165"/>
      <c r="E9" s="165"/>
      <c r="F9" s="26"/>
    </row>
    <row r="10" spans="1:6" ht="27" customHeight="1" x14ac:dyDescent="0.25">
      <c r="A10" s="37" t="s">
        <v>33</v>
      </c>
      <c r="B10" s="37" t="s">
        <v>15</v>
      </c>
      <c r="C10" s="37" t="s">
        <v>35</v>
      </c>
      <c r="D10" s="37" t="s">
        <v>113</v>
      </c>
      <c r="E10" s="37" t="s">
        <v>45</v>
      </c>
      <c r="F10" s="38"/>
    </row>
    <row r="11" spans="1:6" s="70" customFormat="1" hidden="1" x14ac:dyDescent="0.25">
      <c r="A11" s="90"/>
      <c r="B11" s="91"/>
      <c r="C11" s="95"/>
      <c r="D11" s="95"/>
      <c r="E11" s="96"/>
      <c r="F11" s="3"/>
    </row>
    <row r="12" spans="1:6" s="70" customFormat="1" x14ac:dyDescent="0.25">
      <c r="A12" s="94" t="s">
        <v>158</v>
      </c>
      <c r="B12" s="91">
        <v>430.83</v>
      </c>
      <c r="C12" s="95" t="s">
        <v>179</v>
      </c>
      <c r="D12" s="95" t="s">
        <v>159</v>
      </c>
      <c r="E12" s="96" t="s">
        <v>122</v>
      </c>
      <c r="F12" s="3"/>
    </row>
    <row r="13" spans="1:6" s="70" customFormat="1" x14ac:dyDescent="0.25">
      <c r="A13" s="90"/>
      <c r="B13" s="91"/>
      <c r="C13" s="95"/>
      <c r="D13" s="95"/>
      <c r="E13" s="96"/>
      <c r="F13" s="3"/>
    </row>
    <row r="14" spans="1:6" s="70" customFormat="1" hidden="1" x14ac:dyDescent="0.25">
      <c r="A14" s="90"/>
      <c r="B14" s="91"/>
      <c r="C14" s="95"/>
      <c r="D14" s="95"/>
      <c r="E14" s="96"/>
      <c r="F14" s="3"/>
    </row>
    <row r="15" spans="1:6" ht="34.5" customHeight="1" x14ac:dyDescent="0.25">
      <c r="A15" s="71" t="s">
        <v>89</v>
      </c>
      <c r="B15" s="83">
        <f>SUM(B11:B14)</f>
        <v>430.83</v>
      </c>
      <c r="C15" s="101" t="str">
        <f>IF(SUBTOTAL(3,B11:B14)=SUBTOTAL(103,B11:B14),'Summary and sign-off'!$A$47,'Summary and sign-off'!$A$48)</f>
        <v>Check - there are no hidden rows with data</v>
      </c>
      <c r="D15" s="144" t="str">
        <f>IF('Summary and sign-off'!F58='Summary and sign-off'!F53,'Summary and sign-off'!A50,'Summary and sign-off'!A49)</f>
        <v>Check - each entry provides sufficient information</v>
      </c>
      <c r="E15" s="144"/>
      <c r="F15" s="39"/>
    </row>
    <row r="16" spans="1:6" ht="14.15" customHeight="1" x14ac:dyDescent="0.25">
      <c r="A16" s="40"/>
      <c r="B16" s="29"/>
      <c r="C16" s="22"/>
      <c r="D16" s="22"/>
      <c r="E16" s="22"/>
      <c r="F16" s="26"/>
    </row>
    <row r="17" spans="1:6" ht="13" x14ac:dyDescent="0.3">
      <c r="A17" s="23" t="s">
        <v>6</v>
      </c>
      <c r="B17" s="22"/>
      <c r="C17" s="22"/>
      <c r="D17" s="22"/>
      <c r="E17" s="22"/>
      <c r="F17" s="26"/>
    </row>
    <row r="18" spans="1:6" ht="12.65" customHeight="1" x14ac:dyDescent="0.25">
      <c r="A18" s="25" t="s">
        <v>34</v>
      </c>
      <c r="B18" s="22"/>
      <c r="C18" s="22"/>
      <c r="D18" s="22"/>
      <c r="E18" s="22"/>
      <c r="F18" s="26"/>
    </row>
    <row r="19" spans="1:6" ht="13" x14ac:dyDescent="0.3">
      <c r="A19" s="25" t="s">
        <v>108</v>
      </c>
      <c r="B19" s="27"/>
      <c r="C19" s="28"/>
      <c r="D19" s="28"/>
      <c r="E19" s="28"/>
      <c r="F19" s="29"/>
    </row>
    <row r="20" spans="1:6" x14ac:dyDescent="0.25">
      <c r="A20" s="33" t="s">
        <v>10</v>
      </c>
      <c r="B20" s="34"/>
      <c r="C20" s="29"/>
      <c r="D20" s="29"/>
      <c r="E20" s="29"/>
      <c r="F20" s="29"/>
    </row>
    <row r="21" spans="1:6" ht="12.75" customHeight="1" x14ac:dyDescent="0.25">
      <c r="A21" s="33" t="s">
        <v>117</v>
      </c>
      <c r="B21" s="41"/>
      <c r="C21" s="35"/>
      <c r="D21" s="35"/>
      <c r="E21" s="35"/>
      <c r="F21" s="35"/>
    </row>
    <row r="22" spans="1:6" x14ac:dyDescent="0.25">
      <c r="A22" s="40"/>
      <c r="B22" s="42"/>
      <c r="C22" s="22"/>
      <c r="D22" s="22"/>
      <c r="E22" s="22"/>
      <c r="F22" s="40"/>
    </row>
    <row r="23" spans="1:6" hidden="1" x14ac:dyDescent="0.25">
      <c r="A23" s="22"/>
      <c r="B23" s="22"/>
      <c r="C23" s="22"/>
      <c r="D23" s="22"/>
      <c r="E23" s="40"/>
    </row>
    <row r="24" spans="1:6" ht="12.75" hidden="1" customHeight="1" x14ac:dyDescent="0.25"/>
    <row r="25" spans="1:6" hidden="1" x14ac:dyDescent="0.25">
      <c r="A25" s="43"/>
      <c r="B25" s="43"/>
      <c r="C25" s="43"/>
      <c r="D25" s="43"/>
      <c r="E25" s="43"/>
      <c r="F25" s="26"/>
    </row>
    <row r="26" spans="1:6" hidden="1" x14ac:dyDescent="0.25">
      <c r="A26" s="43"/>
      <c r="B26" s="43"/>
      <c r="C26" s="43"/>
      <c r="D26" s="43"/>
      <c r="E26" s="43"/>
      <c r="F26" s="26"/>
    </row>
    <row r="27" spans="1:6" hidden="1" x14ac:dyDescent="0.25">
      <c r="A27" s="43"/>
      <c r="B27" s="43"/>
      <c r="C27" s="43"/>
      <c r="D27" s="43"/>
      <c r="E27" s="43"/>
      <c r="F27" s="26"/>
    </row>
    <row r="28" spans="1:6" hidden="1" x14ac:dyDescent="0.25">
      <c r="A28" s="43"/>
      <c r="B28" s="43"/>
      <c r="C28" s="43"/>
      <c r="D28" s="43"/>
      <c r="E28" s="43"/>
      <c r="F28" s="26"/>
    </row>
    <row r="29" spans="1:6" hidden="1" x14ac:dyDescent="0.25">
      <c r="A29" s="43"/>
      <c r="B29" s="43"/>
      <c r="C29" s="43"/>
      <c r="D29" s="43"/>
      <c r="E29" s="43"/>
      <c r="F29" s="26"/>
    </row>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x14ac:dyDescent="0.25"/>
    <row r="42" x14ac:dyDescent="0.25"/>
    <row r="43" x14ac:dyDescent="0.25"/>
    <row r="44" x14ac:dyDescent="0.25"/>
    <row r="45" x14ac:dyDescent="0.25"/>
    <row r="46" x14ac:dyDescent="0.25"/>
    <row r="47" x14ac:dyDescent="0.25"/>
    <row r="48" x14ac:dyDescent="0.25"/>
    <row r="49" x14ac:dyDescent="0.25"/>
    <row r="50" x14ac:dyDescent="0.25"/>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0"/>
  <sheetViews>
    <sheetView topLeftCell="B1" zoomScaleNormal="100" workbookViewId="0">
      <selection activeCell="B7" sqref="B7:F7"/>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7" ht="26.25" customHeight="1" x14ac:dyDescent="0.25">
      <c r="A1" s="140" t="s">
        <v>16</v>
      </c>
      <c r="B1" s="140"/>
      <c r="C1" s="140"/>
      <c r="D1" s="140"/>
      <c r="E1" s="140"/>
      <c r="F1" s="140"/>
    </row>
    <row r="2" spans="1:7" ht="21" customHeight="1" x14ac:dyDescent="0.25">
      <c r="A2" s="4" t="s">
        <v>2</v>
      </c>
      <c r="B2" s="143" t="str">
        <f>'Summary and sign-off'!B2:F2</f>
        <v xml:space="preserve">State Services Commission </v>
      </c>
      <c r="C2" s="143"/>
      <c r="D2" s="143"/>
      <c r="E2" s="143"/>
      <c r="F2" s="143"/>
    </row>
    <row r="3" spans="1:7" ht="21" customHeight="1" x14ac:dyDescent="0.25">
      <c r="A3" s="4" t="s">
        <v>3</v>
      </c>
      <c r="B3" s="143" t="str">
        <f>'Summary and sign-off'!B3:F3</f>
        <v>Debbie Power</v>
      </c>
      <c r="C3" s="143"/>
      <c r="D3" s="143"/>
      <c r="E3" s="143"/>
      <c r="F3" s="143"/>
    </row>
    <row r="4" spans="1:7" ht="21" customHeight="1" x14ac:dyDescent="0.25">
      <c r="A4" s="4" t="s">
        <v>46</v>
      </c>
      <c r="B4" s="143">
        <f>'Summary and sign-off'!B4:F4</f>
        <v>43282</v>
      </c>
      <c r="C4" s="143"/>
      <c r="D4" s="143"/>
      <c r="E4" s="143"/>
      <c r="F4" s="143"/>
    </row>
    <row r="5" spans="1:7" ht="21" customHeight="1" x14ac:dyDescent="0.25">
      <c r="A5" s="4" t="s">
        <v>47</v>
      </c>
      <c r="B5" s="143">
        <f>'Summary and sign-off'!B5:F5</f>
        <v>43499</v>
      </c>
      <c r="C5" s="143"/>
      <c r="D5" s="143"/>
      <c r="E5" s="143"/>
      <c r="F5" s="143"/>
    </row>
    <row r="6" spans="1:7" ht="21" customHeight="1" x14ac:dyDescent="0.25">
      <c r="A6" s="4" t="s">
        <v>118</v>
      </c>
      <c r="B6" s="138" t="s">
        <v>12</v>
      </c>
      <c r="C6" s="138"/>
      <c r="D6" s="138"/>
      <c r="E6" s="138"/>
      <c r="F6" s="138"/>
    </row>
    <row r="7" spans="1:7" ht="21" customHeight="1" x14ac:dyDescent="0.25">
      <c r="A7" s="4" t="s">
        <v>69</v>
      </c>
      <c r="B7" s="138" t="s">
        <v>80</v>
      </c>
      <c r="C7" s="138"/>
      <c r="D7" s="138"/>
      <c r="E7" s="138"/>
      <c r="F7" s="138"/>
    </row>
    <row r="8" spans="1:7" ht="36" customHeight="1" x14ac:dyDescent="0.25">
      <c r="A8" s="153" t="s">
        <v>36</v>
      </c>
      <c r="B8" s="153"/>
      <c r="C8" s="153"/>
      <c r="D8" s="153"/>
      <c r="E8" s="153"/>
      <c r="F8" s="153"/>
    </row>
    <row r="9" spans="1:7" ht="36" customHeight="1" x14ac:dyDescent="0.25">
      <c r="A9" s="164" t="s">
        <v>87</v>
      </c>
      <c r="B9" s="165"/>
      <c r="C9" s="165"/>
      <c r="D9" s="165"/>
      <c r="E9" s="165"/>
      <c r="F9" s="165"/>
    </row>
    <row r="10" spans="1:7" ht="39" customHeight="1" x14ac:dyDescent="0.25">
      <c r="A10" s="18" t="s">
        <v>33</v>
      </c>
      <c r="B10" s="9" t="s">
        <v>114</v>
      </c>
      <c r="C10" s="9" t="s">
        <v>51</v>
      </c>
      <c r="D10" s="9" t="s">
        <v>17</v>
      </c>
      <c r="E10" s="9" t="s">
        <v>52</v>
      </c>
      <c r="F10" s="9" t="s">
        <v>83</v>
      </c>
    </row>
    <row r="11" spans="1:7" s="70" customFormat="1" hidden="1" x14ac:dyDescent="0.25">
      <c r="A11" s="94"/>
      <c r="B11" s="95"/>
      <c r="C11" s="100"/>
      <c r="D11" s="95"/>
      <c r="E11" s="97"/>
      <c r="F11" s="96"/>
    </row>
    <row r="12" spans="1:7" s="70" customFormat="1" ht="25" x14ac:dyDescent="0.25">
      <c r="A12" s="94">
        <v>43431</v>
      </c>
      <c r="B12" s="98" t="s">
        <v>172</v>
      </c>
      <c r="C12" s="100" t="s">
        <v>20</v>
      </c>
      <c r="D12" s="98" t="s">
        <v>163</v>
      </c>
      <c r="E12" s="97" t="s">
        <v>23</v>
      </c>
      <c r="F12" s="99"/>
    </row>
    <row r="13" spans="1:7" s="70" customFormat="1" x14ac:dyDescent="0.25">
      <c r="A13" s="94"/>
      <c r="B13" s="98"/>
      <c r="C13" s="100"/>
      <c r="D13" s="98"/>
      <c r="E13" s="97"/>
      <c r="F13" s="99"/>
    </row>
    <row r="14" spans="1:7" s="70" customFormat="1" hidden="1" x14ac:dyDescent="0.25">
      <c r="A14" s="94"/>
      <c r="B14" s="95"/>
      <c r="C14" s="100"/>
      <c r="D14" s="95"/>
      <c r="E14" s="97"/>
      <c r="F14" s="96"/>
    </row>
    <row r="15" spans="1:7" ht="34.5" customHeight="1" x14ac:dyDescent="0.25">
      <c r="A15" s="72" t="s">
        <v>115</v>
      </c>
      <c r="B15" s="73" t="s">
        <v>19</v>
      </c>
      <c r="C15" s="74">
        <f>C16+C17</f>
        <v>1</v>
      </c>
      <c r="D15" s="109" t="str">
        <f>IF(SUBTOTAL(3,C11:C14)=SUBTOTAL(103,C11:C14),'Summary and sign-off'!$A$47,'Summary and sign-off'!$A$48)</f>
        <v>Check - there are no hidden rows with data</v>
      </c>
      <c r="E15" s="166" t="str">
        <f>IF('Summary and sign-off'!F59='Summary and sign-off'!F53,'Summary and sign-off'!A51,'Summary and sign-off'!A49)</f>
        <v>Check - each entry provides sufficient information</v>
      </c>
      <c r="F15" s="166"/>
      <c r="G15" s="70"/>
    </row>
    <row r="16" spans="1:7" ht="25.5" customHeight="1" x14ac:dyDescent="0.35">
      <c r="A16" s="75"/>
      <c r="B16" s="76" t="s">
        <v>20</v>
      </c>
      <c r="C16" s="77">
        <f>COUNTIF(C11:C14,'Summary and sign-off'!A44)</f>
        <v>1</v>
      </c>
      <c r="D16" s="19"/>
      <c r="E16" s="20"/>
      <c r="F16" s="21"/>
    </row>
    <row r="17" spans="1:6" ht="25.5" customHeight="1" x14ac:dyDescent="0.35">
      <c r="A17" s="75"/>
      <c r="B17" s="76" t="s">
        <v>18</v>
      </c>
      <c r="C17" s="77">
        <f>COUNTIF(C11:C14,'Summary and sign-off'!A45)</f>
        <v>0</v>
      </c>
      <c r="D17" s="19"/>
      <c r="E17" s="20"/>
      <c r="F17" s="21"/>
    </row>
    <row r="18" spans="1:6" ht="13" x14ac:dyDescent="0.3">
      <c r="A18" s="22"/>
      <c r="B18" s="23"/>
      <c r="C18" s="22"/>
      <c r="D18" s="24"/>
      <c r="E18" s="24"/>
      <c r="F18" s="22"/>
    </row>
    <row r="19" spans="1:6" ht="13" x14ac:dyDescent="0.3">
      <c r="A19" s="23" t="s">
        <v>6</v>
      </c>
      <c r="B19" s="23"/>
      <c r="C19" s="23"/>
      <c r="D19" s="23"/>
      <c r="E19" s="23"/>
      <c r="F19" s="23"/>
    </row>
    <row r="20" spans="1:6" ht="12.65" customHeight="1" x14ac:dyDescent="0.25">
      <c r="A20" s="25" t="s">
        <v>34</v>
      </c>
      <c r="B20" s="22"/>
      <c r="C20" s="22"/>
      <c r="D20" s="22"/>
      <c r="E20" s="22"/>
      <c r="F20" s="26"/>
    </row>
    <row r="21" spans="1:6" ht="13" x14ac:dyDescent="0.3">
      <c r="A21" s="25" t="s">
        <v>108</v>
      </c>
      <c r="B21" s="27"/>
      <c r="C21" s="28"/>
      <c r="D21" s="28"/>
      <c r="E21" s="28"/>
      <c r="F21" s="29"/>
    </row>
    <row r="22" spans="1:6" ht="13" x14ac:dyDescent="0.3">
      <c r="A22" s="25" t="s">
        <v>11</v>
      </c>
      <c r="B22" s="30"/>
      <c r="C22" s="30"/>
      <c r="D22" s="30"/>
      <c r="E22" s="30"/>
      <c r="F22" s="30"/>
    </row>
    <row r="23" spans="1:6" ht="12.75" customHeight="1" x14ac:dyDescent="0.25">
      <c r="A23" s="25" t="s">
        <v>59</v>
      </c>
      <c r="B23" s="22"/>
      <c r="C23" s="22"/>
      <c r="D23" s="22"/>
      <c r="E23" s="22"/>
      <c r="F23" s="22"/>
    </row>
    <row r="24" spans="1:6" ht="13" customHeight="1" x14ac:dyDescent="0.25">
      <c r="A24" s="31" t="s">
        <v>21</v>
      </c>
      <c r="B24" s="32"/>
      <c r="C24" s="32"/>
      <c r="D24" s="32"/>
      <c r="E24" s="32"/>
      <c r="F24" s="32"/>
    </row>
    <row r="25" spans="1:6" x14ac:dyDescent="0.25">
      <c r="A25" s="33" t="s">
        <v>37</v>
      </c>
      <c r="B25" s="34"/>
      <c r="C25" s="29"/>
      <c r="D25" s="29"/>
      <c r="E25" s="29"/>
      <c r="F25" s="29"/>
    </row>
    <row r="26" spans="1:6" ht="12.75" customHeight="1" x14ac:dyDescent="0.25">
      <c r="A26" s="33" t="s">
        <v>117</v>
      </c>
      <c r="B26" s="25"/>
      <c r="C26" s="35"/>
      <c r="D26" s="35"/>
      <c r="E26" s="35"/>
      <c r="F26" s="35"/>
    </row>
    <row r="27" spans="1:6" ht="12.75" customHeight="1" x14ac:dyDescent="0.25">
      <c r="A27" s="25"/>
      <c r="B27" s="25"/>
      <c r="C27" s="35"/>
      <c r="D27" s="35"/>
      <c r="E27" s="35"/>
      <c r="F27" s="35"/>
    </row>
    <row r="28" spans="1:6" ht="12.75" hidden="1" customHeight="1" x14ac:dyDescent="0.25">
      <c r="A28" s="25"/>
      <c r="B28" s="25"/>
      <c r="C28" s="35"/>
      <c r="D28" s="35"/>
      <c r="E28" s="35"/>
      <c r="F28" s="35"/>
    </row>
    <row r="29" spans="1:6" hidden="1" x14ac:dyDescent="0.25"/>
    <row r="30" spans="1:6" hidden="1" x14ac:dyDescent="0.25"/>
    <row r="31" spans="1:6" ht="13" hidden="1" x14ac:dyDescent="0.3">
      <c r="A31" s="23"/>
      <c r="B31" s="23"/>
      <c r="C31" s="23"/>
      <c r="D31" s="23"/>
      <c r="E31" s="23"/>
      <c r="F31" s="23"/>
    </row>
    <row r="32" spans="1:6" ht="13" hidden="1" x14ac:dyDescent="0.3">
      <c r="A32" s="23"/>
      <c r="B32" s="23"/>
      <c r="C32" s="23"/>
      <c r="D32" s="23"/>
      <c r="E32" s="23"/>
      <c r="F32" s="23"/>
    </row>
    <row r="33" spans="1:6" ht="13" hidden="1" x14ac:dyDescent="0.3">
      <c r="A33" s="23"/>
      <c r="B33" s="23"/>
      <c r="C33" s="23"/>
      <c r="D33" s="23"/>
      <c r="E33" s="23"/>
      <c r="F33" s="23"/>
    </row>
    <row r="34" spans="1:6" ht="13" hidden="1" x14ac:dyDescent="0.3">
      <c r="A34" s="23"/>
      <c r="B34" s="23"/>
      <c r="C34" s="23"/>
      <c r="D34" s="23"/>
      <c r="E34" s="23"/>
      <c r="F34" s="23"/>
    </row>
    <row r="35" spans="1:6" ht="13" hidden="1" x14ac:dyDescent="0.3">
      <c r="A35" s="23"/>
      <c r="B35" s="23"/>
      <c r="C35" s="23"/>
      <c r="D35" s="23"/>
      <c r="E35" s="23"/>
      <c r="F35" s="23"/>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sheetProtection sheet="1" formatCells="0" insertRows="0" deleteRows="0"/>
  <mergeCells count="10">
    <mergeCell ref="E15:F1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C11:C14</xm:sqref>
        </x14:dataValidation>
        <x14:dataValidation type="list" errorStyle="information" operator="greaterThan" allowBlank="1" showInputMessage="1" prompt="Provide specific $ value if possible" xr:uid="{00000000-0002-0000-0500-000003000000}">
          <x14:formula1>
            <xm:f>'Summary and sign-off'!$A$38:$A$43</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infopath/2007/PartnerControls"/>
    <ds:schemaRef ds:uri="12165527-d881-4234-97f9-ee139a3f0c3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Jordan Whitley</cp:lastModifiedBy>
  <cp:lastPrinted>2019-07-24T02:45:56Z</cp:lastPrinted>
  <dcterms:created xsi:type="dcterms:W3CDTF">2010-10-17T20:59:02Z</dcterms:created>
  <dcterms:modified xsi:type="dcterms:W3CDTF">2019-07-30T23:41:29Z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