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https://sscnz.sharepoint.com/sites/sscdms/67272/Shared Documents/Budget and Financial Reporting/CEO Expense Disclosures/Head of State Services/2021-2022/"/>
    </mc:Choice>
  </mc:AlternateContent>
  <xr:revisionPtr revIDLastSave="0" documentId="8_{5A9BE776-CD6C-4ED4-9E05-557A136A3C09}" xr6:coauthVersionLast="47" xr6:coauthVersionMax="47" xr10:uidLastSave="{00000000-0000-0000-0000-000000000000}"/>
  <bookViews>
    <workbookView xWindow="28680" yWindow="-360" windowWidth="29040" windowHeight="1584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expenses'!$A$1:$E$23</definedName>
    <definedName name="_xlnm.Print_Area" localSheetId="4">'Gifts and benefits'!$A$1:$F$27</definedName>
    <definedName name="_xlnm.Print_Area" localSheetId="2">Hospitality!$A$1:$E$23</definedName>
    <definedName name="_xlnm.Print_Area" localSheetId="0">'Summary and sign-off'!$A$1:$F$23</definedName>
    <definedName name="_xlnm.Print_Area" localSheetId="1">Travel!$A$1:$E$46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 i="4" l="1"/>
  <c r="C17" i="3"/>
  <c r="C16" i="2"/>
  <c r="C26" i="1"/>
  <c r="C35" i="1"/>
  <c r="C17" i="1"/>
  <c r="B6" i="13" l="1"/>
  <c r="E60" i="13"/>
  <c r="C60" i="13"/>
  <c r="C18" i="4"/>
  <c r="C17" i="4"/>
  <c r="B60" i="13" l="1"/>
  <c r="B59" i="13"/>
  <c r="D59" i="13"/>
  <c r="B58" i="13"/>
  <c r="D58" i="13"/>
  <c r="D57" i="13"/>
  <c r="B57" i="13"/>
  <c r="D56" i="13"/>
  <c r="B56" i="13"/>
  <c r="D55" i="13"/>
  <c r="B55" i="13"/>
  <c r="B2" i="4"/>
  <c r="B3" i="4"/>
  <c r="B2" i="3"/>
  <c r="B3" i="3"/>
  <c r="B2" i="2"/>
  <c r="B3" i="2"/>
  <c r="B2" i="1"/>
  <c r="B3" i="1"/>
  <c r="F58" i="13" l="1"/>
  <c r="D16" i="2" s="1"/>
  <c r="F60" i="13"/>
  <c r="E16" i="4" s="1"/>
  <c r="F59" i="13"/>
  <c r="D17" i="3" s="1"/>
  <c r="F57" i="13"/>
  <c r="D35" i="1" s="1"/>
  <c r="F56" i="13"/>
  <c r="D26" i="1" s="1"/>
  <c r="F55" i="13"/>
  <c r="D17" i="1" s="1"/>
  <c r="C13" i="13"/>
  <c r="C12" i="13"/>
  <c r="C11" i="13"/>
  <c r="C16" i="13" l="1"/>
  <c r="C17" i="13"/>
  <c r="B5" i="4" l="1"/>
  <c r="B4" i="4"/>
  <c r="B5" i="3"/>
  <c r="B4" i="3"/>
  <c r="B5" i="2"/>
  <c r="B4" i="2"/>
  <c r="B5" i="1"/>
  <c r="B4" i="1"/>
  <c r="C15" i="13" l="1"/>
  <c r="F12" i="13" l="1"/>
  <c r="C16" i="4"/>
  <c r="F11" i="13" s="1"/>
  <c r="F13" i="13" l="1"/>
  <c r="B35" i="1"/>
  <c r="B17" i="13" s="1"/>
  <c r="B26" i="1"/>
  <c r="B16" i="13" s="1"/>
  <c r="B17" i="1"/>
  <c r="B15" i="13" s="1"/>
  <c r="B17" i="3" l="1"/>
  <c r="B13" i="13" s="1"/>
  <c r="B16" i="2"/>
  <c r="B12" i="13" s="1"/>
  <c r="B11" i="13" l="1"/>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<sst xmlns="http://schemas.openxmlformats.org/spreadsheetml/2006/main" count="193" uniqueCount="130">
  <si>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</si>
  <si>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</si>
  <si>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</si>
  <si>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</si>
  <si>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</si>
  <si>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</si>
  <si>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</si>
  <si>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</si>
  <si>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</si>
  <si>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</si>
  <si>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</si>
  <si>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</si>
  <si>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</si>
  <si>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</si>
  <si>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</si>
  <si>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</si>
  <si>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</si>
  <si>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</si>
  <si>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</si>
  <si>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</si>
  <si>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</si>
  <si>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</si>
  <si>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</si>
  <si>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</si>
  <si>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</si>
  <si>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</si>
  <si>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</si>
  <si>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</si>
  <si>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</si>
  <si>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</si>
  <si>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</si>
  <si>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</si>
  <si>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</si>
  <si>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</si>
  <si>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</si>
  <si>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</si>
  <si>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</si>
  <si>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</si>
  <si>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</si>
  <si>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</si>
  <si>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</si>
  <si>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</si>
  <si>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</si>
  <si>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</si>
  <si>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</si>
  <si>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</si>
  <si>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</si>
  <si>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</si>
  <si>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</si>
  <si>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</si>
  <si>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</si>
  <si>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</si>
  <si>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</si>
  <si>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</si>
  <si>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</si>
  <si>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</si>
  <si>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</si>
  <si>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</si>
  <si>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</si>
  <si>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</si>
  <si>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</si>
  <si>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</si>
  <si>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</si>
  <si>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</si>
  <si>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</si>
  <si>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</si>
  <si>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</si>
  <si>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</si>
  <si>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</si>
  <si>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</si>
  <si>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</si>
  <si>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</si>
  <si>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</si>
  <si>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</si>
  <si>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</si>
  <si>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</si>
  <si>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</si>
  <si>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</si>
  <si>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</si>
  <si>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</si>
  <si>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</si>
  <si>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</si>
  <si>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</si>
  <si>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</si>
  <si>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</si>
  <si>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</si>
  <si>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</si>
  <si>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</si>
  <si>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</si>
  <si>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</si>
  <si>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</si>
  <si>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</si>
  <si>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</si>
  <si>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</si>
  <si>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</si>
  <si>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</si>
  <si>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</si>
  <si>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</si>
  <si>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</si>
  <si>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</si>
  <si>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</si>
  <si>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</si>
  <si>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</si>
  <si>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</si>
  <si>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</si>
  <si>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</si>
  <si>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</si>
  <si>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</si>
  <si>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</si>
  <si>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</si>
  <si>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</si>
  <si>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</si>
  <si>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</si>
  <si>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</si>
  <si>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</si>
  <si>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</si>
  <si>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</si>
  <si>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</si>
  <si>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</si>
  <si>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</si>
  <si>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Te Kawa Mataaho Public Service Commission</t>
  </si>
  <si>
    <t>Helene Quilter</t>
  </si>
  <si>
    <t>January to June 2022</t>
  </si>
  <si>
    <t>July to December 2021</t>
  </si>
  <si>
    <t>Vodafone</t>
  </si>
  <si>
    <t>Phone and data costs</t>
  </si>
  <si>
    <t>NA</t>
  </si>
  <si>
    <t>Nil to declare</t>
  </si>
  <si>
    <t>Nil to report</t>
  </si>
  <si>
    <t>Chair, Risk and Audit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</si>
</sst>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5">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48" t="s">
        <v>2</v>
      </c>
      <c r="B1" s="148"/>
      <c r="C1" s="148"/>
      <c r="D1" s="148"/>
      <c r="E1" s="148"/>
      <c r="F1" s="148"/>
      <c r="G1" s="46"/>
      <c r="H1" s="46"/>
      <c r="I1" s="46"/>
      <c r="J1" s="46"/>
      <c r="K1" s="46"/>
    </row>
    <row r="2" spans="1:11" ht="21" customHeight="1" x14ac:dyDescent="0.2">
      <c r="A2" s="4" t="s">
        <v>3</v>
      </c>
      <c r="B2" s="149" t="s">
        <v>120</v>
      </c>
      <c r="C2" s="149"/>
      <c r="D2" s="149"/>
      <c r="E2" s="149"/>
      <c r="F2" s="149"/>
      <c r="G2" s="46"/>
      <c r="H2" s="46"/>
      <c r="I2" s="46"/>
      <c r="J2" s="46"/>
      <c r="K2" s="46"/>
    </row>
    <row r="3" spans="1:11" ht="21" customHeight="1" x14ac:dyDescent="0.2">
      <c r="A3" s="4" t="s">
        <v>4</v>
      </c>
      <c r="B3" s="149" t="s">
        <v>121</v>
      </c>
      <c r="C3" s="149"/>
      <c r="D3" s="149"/>
      <c r="E3" s="149"/>
      <c r="F3" s="149"/>
      <c r="G3" s="46"/>
      <c r="H3" s="46"/>
      <c r="I3" s="46"/>
      <c r="J3" s="46"/>
      <c r="K3" s="46"/>
    </row>
    <row r="4" spans="1:11" ht="21" customHeight="1" x14ac:dyDescent="0.2">
      <c r="A4" s="4" t="s">
        <v>5</v>
      </c>
      <c r="B4" s="150">
        <v>44378</v>
      </c>
      <c r="C4" s="150"/>
      <c r="D4" s="150"/>
      <c r="E4" s="150"/>
      <c r="F4" s="150"/>
      <c r="G4" s="46"/>
      <c r="H4" s="46"/>
      <c r="I4" s="46"/>
      <c r="J4" s="46"/>
      <c r="K4" s="46"/>
    </row>
    <row r="5" spans="1:11" ht="21" customHeight="1" x14ac:dyDescent="0.2">
      <c r="A5" s="4" t="s">
        <v>6</v>
      </c>
      <c r="B5" s="150">
        <v>44742</v>
      </c>
      <c r="C5" s="150"/>
      <c r="D5" s="150"/>
      <c r="E5" s="150"/>
      <c r="F5" s="150"/>
      <c r="G5" s="46"/>
      <c r="H5" s="46"/>
      <c r="I5" s="46"/>
      <c r="J5" s="46"/>
      <c r="K5" s="46"/>
    </row>
    <row r="6" spans="1:11" ht="21" customHeight="1" x14ac:dyDescent="0.2">
      <c r="A6" s="4" t="s">
        <v>7</v>
      </c>
      <c r="B6" s="147" t="str">
        <f>IF(AND(Travel!B7&lt;&gt;A30,Hospitality!B7&lt;&gt;A30,'All other expenses'!B7&lt;&gt;A30,'Gifts and benefits'!B7&lt;&gt;A30),A31,IF(AND(Travel!B7=A30,Hospitality!B7=A30,'All other expenses'!B7=A30,'Gifts and benefits'!B7=A30),A33,A32))</f>
        <v>Data and totals checked on all sheets</v>
      </c>
      <c r="C6" s="147"/>
      <c r="D6" s="147"/>
      <c r="E6" s="147"/>
      <c r="F6" s="147"/>
      <c r="G6" s="34"/>
      <c r="H6" s="46"/>
      <c r="I6" s="46"/>
      <c r="J6" s="46"/>
      <c r="K6" s="46"/>
    </row>
    <row r="7" spans="1:11" ht="21" customHeight="1" x14ac:dyDescent="0.2">
      <c r="A7" s="4" t="s">
        <v>8</v>
      </c>
      <c r="B7" s="146" t="s">
        <v>40</v>
      </c>
      <c r="C7" s="146"/>
      <c r="D7" s="146"/>
      <c r="E7" s="146"/>
      <c r="F7" s="146"/>
      <c r="G7" s="34"/>
      <c r="H7" s="46"/>
      <c r="I7" s="46"/>
      <c r="J7" s="46"/>
      <c r="K7" s="46"/>
    </row>
    <row r="8" spans="1:11" ht="21" customHeight="1" x14ac:dyDescent="0.2">
      <c r="A8" s="4" t="s">
        <v>10</v>
      </c>
      <c r="B8" s="146" t="s">
        <v>129</v>
      </c>
      <c r="C8" s="146"/>
      <c r="D8" s="146"/>
      <c r="E8" s="146"/>
      <c r="F8" s="146"/>
      <c r="G8" s="34"/>
      <c r="H8" s="46"/>
      <c r="I8" s="46"/>
      <c r="J8" s="46"/>
      <c r="K8" s="46"/>
    </row>
    <row r="9" spans="1:11" ht="66.75" customHeight="1" x14ac:dyDescent="0.2">
      <c r="A9" s="145" t="s">
        <v>11</v>
      </c>
      <c r="B9" s="145"/>
      <c r="C9" s="145"/>
      <c r="D9" s="145"/>
      <c r="E9" s="145"/>
      <c r="F9" s="145"/>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0</v>
      </c>
      <c r="C11" s="82" t="str">
        <f>IF(Travel!B6="",A34,Travel!B6)</f>
        <v>Figures exclude GST</v>
      </c>
      <c r="D11" s="8"/>
      <c r="E11" s="10" t="s">
        <v>17</v>
      </c>
      <c r="F11" s="56">
        <f>'Gifts and benefits'!C16</f>
        <v>0</v>
      </c>
      <c r="G11" s="47"/>
      <c r="H11" s="47"/>
      <c r="I11" s="47"/>
      <c r="J11" s="47"/>
      <c r="K11" s="47"/>
    </row>
    <row r="12" spans="1:11" ht="27.75" customHeight="1" x14ac:dyDescent="0.2">
      <c r="A12" s="10" t="s">
        <v>0</v>
      </c>
      <c r="B12" s="75">
        <f>Hospitality!B16</f>
        <v>0</v>
      </c>
      <c r="C12" s="82" t="str">
        <f>IF(Hospitality!B6="",A34,Hospitality!B6)</f>
        <v>Figures include GST (where applicable)</v>
      </c>
      <c r="D12" s="8"/>
      <c r="E12" s="10" t="s">
        <v>18</v>
      </c>
      <c r="F12" s="56">
        <f>'Gifts and benefits'!C17</f>
        <v>0</v>
      </c>
      <c r="G12" s="47"/>
      <c r="H12" s="47"/>
      <c r="I12" s="47"/>
      <c r="J12" s="47"/>
      <c r="K12" s="47"/>
    </row>
    <row r="13" spans="1:11" ht="27.75" customHeight="1" x14ac:dyDescent="0.2">
      <c r="A13" s="10" t="s">
        <v>19</v>
      </c>
      <c r="B13" s="75">
        <f>'All other expenses'!B17</f>
        <v>265.97000000000003</v>
      </c>
      <c r="C13" s="82" t="str">
        <f>IF('All other expenses'!B6="",A34,'All other expenses'!B6)</f>
        <v>Figures exclude GST</v>
      </c>
      <c r="D13" s="8"/>
      <c r="E13" s="10" t="s">
        <v>20</v>
      </c>
      <c r="F13" s="56">
        <f>'Gifts and benefits'!C18</f>
        <v>0</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Travel!B17</f>
        <v>0</v>
      </c>
      <c r="C15" s="84" t="str">
        <f>C11</f>
        <v>Figures exclude GST</v>
      </c>
      <c r="D15" s="8"/>
      <c r="E15" s="8"/>
      <c r="F15" s="58"/>
      <c r="G15" s="46"/>
      <c r="H15" s="46"/>
      <c r="I15" s="46"/>
      <c r="J15" s="46"/>
      <c r="K15" s="46"/>
    </row>
    <row r="16" spans="1:11" ht="27.75" customHeight="1" x14ac:dyDescent="0.2">
      <c r="A16" s="11" t="s">
        <v>22</v>
      </c>
      <c r="B16" s="77">
        <f>Travel!B26</f>
        <v>0</v>
      </c>
      <c r="C16" s="84" t="str">
        <f>C11</f>
        <v>Figures exclude GST</v>
      </c>
      <c r="D16" s="59"/>
      <c r="E16" s="8"/>
      <c r="F16" s="60"/>
      <c r="G16" s="46"/>
      <c r="H16" s="46"/>
      <c r="I16" s="46"/>
      <c r="J16" s="46"/>
      <c r="K16" s="46"/>
    </row>
    <row r="17" spans="1:11" ht="27.75" customHeight="1" x14ac:dyDescent="0.2">
      <c r="A17" s="11" t="s">
        <v>23</v>
      </c>
      <c r="B17" s="77">
        <f>Travel!B35</f>
        <v>0</v>
      </c>
      <c r="C17" s="8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COUNT(Travel!B12:B16)</f>
        <v>0</v>
      </c>
      <c r="C55" s="90"/>
      <c r="D55" s="90">
        <f>COUNTIF(Travel!D12:D16,"*")</f>
        <v>0</v>
      </c>
      <c r="E55" s="91"/>
      <c r="F55" s="91" t="b">
        <f>MIN(B55,D55)=MAX(B55,D55)</f>
        <v>1</v>
      </c>
      <c r="G55" s="46"/>
      <c r="H55" s="46"/>
      <c r="I55" s="46"/>
      <c r="J55" s="46"/>
      <c r="K55" s="46"/>
    </row>
    <row r="56" spans="1:11" hidden="1" x14ac:dyDescent="0.2">
      <c r="A56" s="100" t="s">
        <v>56</v>
      </c>
      <c r="B56" s="90">
        <f>COUNT(Travel!B21:B25)</f>
        <v>0</v>
      </c>
      <c r="C56" s="90"/>
      <c r="D56" s="90">
        <f>COUNTIF(Travel!D21:D25,"*")</f>
        <v>0</v>
      </c>
      <c r="E56" s="91"/>
      <c r="F56" s="91" t="b">
        <f>MIN(B56,D56)=MAX(B56,D56)</f>
        <v>1</v>
      </c>
    </row>
    <row r="57" spans="1:11" hidden="1" x14ac:dyDescent="0.2">
      <c r="A57" s="101"/>
      <c r="B57" s="90">
        <f>COUNT(Travel!B30:B34)</f>
        <v>0</v>
      </c>
      <c r="C57" s="90"/>
      <c r="D57" s="90">
        <f>COUNTIF(Travel!D30:D34,"*")</f>
        <v>0</v>
      </c>
      <c r="E57" s="91"/>
      <c r="F57" s="91" t="b">
        <f>MIN(B57,D57)=MAX(B57,D57)</f>
        <v>1</v>
      </c>
    </row>
    <row r="58" spans="1:11" hidden="1" x14ac:dyDescent="0.2">
      <c r="A58" s="102" t="s">
        <v>57</v>
      </c>
      <c r="B58" s="92">
        <f>COUNT(Hospitality!B11:B15)</f>
        <v>0</v>
      </c>
      <c r="C58" s="92"/>
      <c r="D58" s="92">
        <f>COUNTIF(Hospitality!D11:D15,"*")</f>
        <v>0</v>
      </c>
      <c r="E58" s="93"/>
      <c r="F58" s="93" t="b">
        <f>MIN(B58,D58)=MAX(B58,D58)</f>
        <v>1</v>
      </c>
    </row>
    <row r="59" spans="1:11" hidden="1" x14ac:dyDescent="0.2">
      <c r="A59" s="103" t="s">
        <v>58</v>
      </c>
      <c r="B59" s="91">
        <f>COUNT('All other expenses'!B11:B16)</f>
        <v>2</v>
      </c>
      <c r="C59" s="91"/>
      <c r="D59" s="91">
        <f>COUNTIF('All other expenses'!D11:D16,"*")</f>
        <v>2</v>
      </c>
      <c r="E59" s="91"/>
      <c r="F59" s="91" t="b">
        <f>MIN(B59,D59)=MAX(B59,D59)</f>
        <v>1</v>
      </c>
    </row>
    <row r="60" spans="1:11" hidden="1" x14ac:dyDescent="0.2">
      <c r="A60" s="102" t="s">
        <v>59</v>
      </c>
      <c r="B60" s="92">
        <f>COUNTIF('Gifts and benefits'!B11:B15,"*")</f>
        <v>1</v>
      </c>
      <c r="C60" s="92">
        <f>COUNTIF('Gifts and benefits'!C11:C15,"*")</f>
        <v>0</v>
      </c>
      <c r="D60" s="92"/>
      <c r="E60" s="92">
        <f>COUNTA('Gifts and benefits'!E11:E15)</f>
        <v>0</v>
      </c>
      <c r="F60" s="93"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A10" zoomScaleNormal="100" workbookViewId="0">
      <selection activeCell="A33" sqref="A33:XFD3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48" t="s">
        <v>60</v>
      </c>
      <c r="B1" s="148"/>
      <c r="C1" s="148"/>
      <c r="D1" s="148"/>
      <c r="E1" s="148"/>
      <c r="F1" s="46"/>
    </row>
    <row r="2" spans="1:6" ht="21" customHeight="1" x14ac:dyDescent="0.2">
      <c r="A2" s="4" t="s">
        <v>3</v>
      </c>
      <c r="B2" s="151" t="str">
        <f>'Summary and sign-off'!B2:F2</f>
        <v>Te Kawa Mataaho Public Service Commission</v>
      </c>
      <c r="C2" s="151"/>
      <c r="D2" s="151"/>
      <c r="E2" s="151"/>
      <c r="F2" s="46"/>
    </row>
    <row r="3" spans="1:6" ht="21" customHeight="1" x14ac:dyDescent="0.2">
      <c r="A3" s="4" t="s">
        <v>61</v>
      </c>
      <c r="B3" s="151" t="str">
        <f>'Summary and sign-off'!B3:F3</f>
        <v>Helene Quilter</v>
      </c>
      <c r="C3" s="151"/>
      <c r="D3" s="151"/>
      <c r="E3" s="151"/>
      <c r="F3" s="46"/>
    </row>
    <row r="4" spans="1:6" ht="21" customHeight="1" x14ac:dyDescent="0.2">
      <c r="A4" s="4" t="s">
        <v>62</v>
      </c>
      <c r="B4" s="151">
        <f>'Summary and sign-off'!B4:F4</f>
        <v>44378</v>
      </c>
      <c r="C4" s="151"/>
      <c r="D4" s="151"/>
      <c r="E4" s="151"/>
      <c r="F4" s="46"/>
    </row>
    <row r="5" spans="1:6" ht="21" customHeight="1" x14ac:dyDescent="0.2">
      <c r="A5" s="4" t="s">
        <v>63</v>
      </c>
      <c r="B5" s="151">
        <f>'Summary and sign-off'!B5:F5</f>
        <v>44742</v>
      </c>
      <c r="C5" s="151"/>
      <c r="D5" s="151"/>
      <c r="E5" s="151"/>
      <c r="F5" s="46"/>
    </row>
    <row r="6" spans="1:6" ht="21" customHeight="1" x14ac:dyDescent="0.2">
      <c r="A6" s="4" t="s">
        <v>64</v>
      </c>
      <c r="B6" s="146" t="s">
        <v>32</v>
      </c>
      <c r="C6" s="146"/>
      <c r="D6" s="146"/>
      <c r="E6" s="146"/>
      <c r="F6" s="46"/>
    </row>
    <row r="7" spans="1:6" ht="21" customHeight="1" x14ac:dyDescent="0.2">
      <c r="A7" s="4" t="s">
        <v>7</v>
      </c>
      <c r="B7" s="146" t="s">
        <v>34</v>
      </c>
      <c r="C7" s="146"/>
      <c r="D7" s="146"/>
      <c r="E7" s="146"/>
      <c r="F7" s="46"/>
    </row>
    <row r="8" spans="1:6" ht="36" customHeight="1" x14ac:dyDescent="0.2">
      <c r="A8" s="154" t="s">
        <v>65</v>
      </c>
      <c r="B8" s="155"/>
      <c r="C8" s="155"/>
      <c r="D8" s="155"/>
      <c r="E8" s="155"/>
      <c r="F8" s="22"/>
    </row>
    <row r="9" spans="1:6" ht="36" customHeight="1" x14ac:dyDescent="0.2">
      <c r="A9" s="156" t="s">
        <v>66</v>
      </c>
      <c r="B9" s="157"/>
      <c r="C9" s="157"/>
      <c r="D9" s="157"/>
      <c r="E9" s="157"/>
      <c r="F9" s="22"/>
    </row>
    <row r="10" spans="1:6" ht="24.75" customHeight="1" x14ac:dyDescent="0.2">
      <c r="A10" s="153" t="s">
        <v>67</v>
      </c>
      <c r="B10" s="158"/>
      <c r="C10" s="153"/>
      <c r="D10" s="153"/>
      <c r="E10" s="153"/>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33"/>
      <c r="B13" s="134"/>
      <c r="C13" s="135"/>
      <c r="D13" s="135"/>
      <c r="E13" s="136"/>
      <c r="F13" s="1"/>
    </row>
    <row r="14" spans="1:6" s="68" customFormat="1" ht="15" customHeight="1" x14ac:dyDescent="0.2">
      <c r="A14" s="133"/>
      <c r="B14" s="134"/>
      <c r="C14" s="135" t="s">
        <v>128</v>
      </c>
      <c r="D14" s="135"/>
      <c r="E14" s="136"/>
      <c r="F14" s="1"/>
    </row>
    <row r="15" spans="1:6" s="68" customFormat="1" x14ac:dyDescent="0.2">
      <c r="A15" s="137"/>
      <c r="B15" s="134"/>
      <c r="C15" s="135"/>
      <c r="D15" s="135"/>
      <c r="E15" s="136"/>
      <c r="F15" s="1"/>
    </row>
    <row r="16" spans="1:6" s="68" customFormat="1" hidden="1" x14ac:dyDescent="0.2">
      <c r="A16" s="120"/>
      <c r="B16" s="121"/>
      <c r="C16" s="122"/>
      <c r="D16" s="122"/>
      <c r="E16" s="123"/>
      <c r="F16" s="1"/>
    </row>
    <row r="17" spans="1:6" ht="19.5" customHeight="1" x14ac:dyDescent="0.2">
      <c r="A17" s="86" t="s">
        <v>73</v>
      </c>
      <c r="B17" s="87">
        <f>SUM(B12:B16)</f>
        <v>0</v>
      </c>
      <c r="C17" s="144" t="str">
        <f>IF(SUBTOTAL(3,B12:B16)=SUBTOTAL(103,B12:B16),'Summary and sign-off'!$A$48,'Summary and sign-off'!$A$49)</f>
        <v>Check - there are no hidden rows with data</v>
      </c>
      <c r="D17" s="152" t="str">
        <f>IF('Summary and sign-off'!F55='Summary and sign-off'!F54,'Summary and sign-off'!A51,'Summary and sign-off'!A50)</f>
        <v>Check - each entry provides sufficient information</v>
      </c>
      <c r="E17" s="152"/>
      <c r="F17" s="46"/>
    </row>
    <row r="18" spans="1:6" ht="10.5" customHeight="1" x14ac:dyDescent="0.2">
      <c r="A18" s="27"/>
      <c r="B18" s="22"/>
      <c r="C18" s="27"/>
      <c r="D18" s="27"/>
      <c r="E18" s="27"/>
      <c r="F18" s="27"/>
    </row>
    <row r="19" spans="1:6" ht="24.75" customHeight="1" x14ac:dyDescent="0.2">
      <c r="A19" s="153" t="s">
        <v>74</v>
      </c>
      <c r="B19" s="153"/>
      <c r="C19" s="153"/>
      <c r="D19" s="153"/>
      <c r="E19" s="153"/>
      <c r="F19" s="47"/>
    </row>
    <row r="20" spans="1:6" ht="27" customHeight="1" x14ac:dyDescent="0.2">
      <c r="A20" s="35" t="s">
        <v>68</v>
      </c>
      <c r="B20" s="35" t="s">
        <v>13</v>
      </c>
      <c r="C20" s="35" t="s">
        <v>75</v>
      </c>
      <c r="D20" s="35" t="s">
        <v>71</v>
      </c>
      <c r="E20" s="35" t="s">
        <v>72</v>
      </c>
      <c r="F20" s="48"/>
    </row>
    <row r="21" spans="1:6" s="68" customFormat="1" hidden="1" x14ac:dyDescent="0.2">
      <c r="A21" s="111"/>
      <c r="B21" s="112"/>
      <c r="C21" s="113"/>
      <c r="D21" s="113"/>
      <c r="E21" s="114"/>
      <c r="F21" s="1"/>
    </row>
    <row r="22" spans="1:6" s="68" customFormat="1" x14ac:dyDescent="0.2">
      <c r="A22" s="133"/>
      <c r="B22" s="134"/>
      <c r="C22" s="135"/>
      <c r="D22" s="135"/>
      <c r="E22" s="136"/>
      <c r="F22" s="1"/>
    </row>
    <row r="23" spans="1:6" s="68" customFormat="1" x14ac:dyDescent="0.2">
      <c r="A23" s="133"/>
      <c r="B23" s="134"/>
      <c r="C23" s="135" t="s">
        <v>128</v>
      </c>
      <c r="D23" s="135"/>
      <c r="E23" s="136"/>
      <c r="F23" s="1"/>
    </row>
    <row r="24" spans="1:6" s="68" customFormat="1" x14ac:dyDescent="0.2">
      <c r="A24" s="133"/>
      <c r="B24" s="134"/>
      <c r="C24" s="135"/>
      <c r="D24" s="135"/>
      <c r="E24" s="136"/>
      <c r="F24" s="1"/>
    </row>
    <row r="25" spans="1:6" s="68" customFormat="1" hidden="1" x14ac:dyDescent="0.2">
      <c r="A25" s="124"/>
      <c r="B25" s="125"/>
      <c r="C25" s="126"/>
      <c r="D25" s="126"/>
      <c r="E25" s="127"/>
      <c r="F25" s="1"/>
    </row>
    <row r="26" spans="1:6" ht="19.5" customHeight="1" x14ac:dyDescent="0.2">
      <c r="A26" s="86" t="s">
        <v>76</v>
      </c>
      <c r="B26" s="87">
        <f>SUM(B21:B25)</f>
        <v>0</v>
      </c>
      <c r="C26" s="144" t="str">
        <f>IF(SUBTOTAL(3,B21:B25)=SUBTOTAL(103,B21:B25),'Summary and sign-off'!$A$48,'Summary and sign-off'!$A$49)</f>
        <v>Check - there are no hidden rows with data</v>
      </c>
      <c r="D26" s="152" t="str">
        <f>IF('Summary and sign-off'!F56='Summary and sign-off'!F54,'Summary and sign-off'!A51,'Summary and sign-off'!A50)</f>
        <v>Check - each entry provides sufficient information</v>
      </c>
      <c r="E26" s="152"/>
      <c r="F26" s="46"/>
    </row>
    <row r="27" spans="1:6" ht="10.5" customHeight="1" x14ac:dyDescent="0.2">
      <c r="A27" s="27"/>
      <c r="B27" s="22"/>
      <c r="C27" s="27"/>
      <c r="D27" s="27"/>
      <c r="E27" s="27"/>
      <c r="F27" s="27"/>
    </row>
    <row r="28" spans="1:6" ht="24.75" customHeight="1" x14ac:dyDescent="0.2">
      <c r="A28" s="153" t="s">
        <v>77</v>
      </c>
      <c r="B28" s="153"/>
      <c r="C28" s="153"/>
      <c r="D28" s="153"/>
      <c r="E28" s="153"/>
      <c r="F28" s="46"/>
    </row>
    <row r="29" spans="1:6" ht="27" customHeight="1" x14ac:dyDescent="0.2">
      <c r="A29" s="35" t="s">
        <v>68</v>
      </c>
      <c r="B29" s="35" t="s">
        <v>13</v>
      </c>
      <c r="C29" s="35" t="s">
        <v>78</v>
      </c>
      <c r="D29" s="35" t="s">
        <v>79</v>
      </c>
      <c r="E29" s="35" t="s">
        <v>72</v>
      </c>
      <c r="F29" s="49"/>
    </row>
    <row r="30" spans="1:6" s="68" customFormat="1" hidden="1" x14ac:dyDescent="0.2">
      <c r="A30" s="111"/>
      <c r="B30" s="112"/>
      <c r="C30" s="113"/>
      <c r="D30" s="113"/>
      <c r="E30" s="114"/>
      <c r="F30" s="1"/>
    </row>
    <row r="31" spans="1:6" s="68" customFormat="1" x14ac:dyDescent="0.2">
      <c r="A31" s="133"/>
      <c r="B31" s="134"/>
      <c r="C31" s="135"/>
      <c r="D31" s="135"/>
      <c r="E31" s="136"/>
      <c r="F31" s="1"/>
    </row>
    <row r="32" spans="1:6" s="68" customFormat="1" x14ac:dyDescent="0.2">
      <c r="A32" s="133"/>
      <c r="B32" s="134"/>
      <c r="C32" s="135" t="s">
        <v>128</v>
      </c>
      <c r="D32" s="135"/>
      <c r="E32" s="136"/>
      <c r="F32" s="1"/>
    </row>
    <row r="33" spans="1:6" s="68" customFormat="1" x14ac:dyDescent="0.2">
      <c r="A33" s="133"/>
      <c r="B33" s="134"/>
      <c r="C33" s="135"/>
      <c r="D33" s="135"/>
      <c r="E33" s="136"/>
      <c r="F33" s="1"/>
    </row>
    <row r="34" spans="1:6" s="68" customFormat="1" hidden="1" x14ac:dyDescent="0.2">
      <c r="A34" s="111"/>
      <c r="B34" s="112"/>
      <c r="C34" s="113"/>
      <c r="D34" s="113"/>
      <c r="E34" s="114"/>
      <c r="F34" s="1"/>
    </row>
    <row r="35" spans="1:6" ht="19.5" customHeight="1" x14ac:dyDescent="0.2">
      <c r="A35" s="86" t="s">
        <v>80</v>
      </c>
      <c r="B35" s="87">
        <f>SUM(B30:B34)</f>
        <v>0</v>
      </c>
      <c r="C35" s="144" t="str">
        <f>IF(SUBTOTAL(3,B30:B34)=SUBTOTAL(103,B30:B34),'Summary and sign-off'!$A$48,'Summary and sign-off'!$A$49)</f>
        <v>Check - there are no hidden rows with data</v>
      </c>
      <c r="D35" s="152" t="str">
        <f>IF('Summary and sign-off'!F57='Summary and sign-off'!F54,'Summary and sign-off'!A51,'Summary and sign-off'!A50)</f>
        <v>Check - each entry provides sufficient information</v>
      </c>
      <c r="E35" s="152"/>
      <c r="F35" s="46"/>
    </row>
    <row r="36" spans="1:6" ht="10.5" customHeight="1" x14ac:dyDescent="0.2">
      <c r="A36" s="27"/>
      <c r="B36" s="73"/>
      <c r="C36" s="22"/>
      <c r="D36" s="27"/>
      <c r="E36" s="27"/>
      <c r="F36" s="27"/>
    </row>
    <row r="37" spans="1:6" ht="34.5" customHeight="1" x14ac:dyDescent="0.2">
      <c r="A37" s="50" t="s">
        <v>81</v>
      </c>
      <c r="B37" s="74">
        <f>B17+B26+B35</f>
        <v>0</v>
      </c>
      <c r="C37" s="51"/>
      <c r="D37" s="51"/>
      <c r="E37" s="51"/>
      <c r="F37" s="26"/>
    </row>
    <row r="38" spans="1:6" x14ac:dyDescent="0.2">
      <c r="A38" s="27"/>
      <c r="B38" s="22"/>
      <c r="C38" s="27"/>
      <c r="D38" s="27"/>
      <c r="E38" s="27"/>
      <c r="F38" s="27"/>
    </row>
    <row r="39" spans="1:6" x14ac:dyDescent="0.2">
      <c r="A39" s="52" t="s">
        <v>24</v>
      </c>
      <c r="B39" s="25"/>
      <c r="C39" s="26"/>
      <c r="D39" s="26"/>
      <c r="E39" s="26"/>
      <c r="F39" s="27"/>
    </row>
    <row r="40" spans="1:6" ht="12.6" customHeight="1" x14ac:dyDescent="0.2">
      <c r="A40" s="23" t="s">
        <v>82</v>
      </c>
      <c r="B40" s="53"/>
      <c r="C40" s="53"/>
      <c r="D40" s="32"/>
      <c r="E40" s="32"/>
      <c r="F40" s="27"/>
    </row>
    <row r="41" spans="1:6" ht="12.95" customHeight="1" x14ac:dyDescent="0.2">
      <c r="A41" s="31" t="s">
        <v>83</v>
      </c>
      <c r="B41" s="27"/>
      <c r="C41" s="32"/>
      <c r="D41" s="27"/>
      <c r="E41" s="32"/>
      <c r="F41" s="27"/>
    </row>
    <row r="42" spans="1:6" x14ac:dyDescent="0.2">
      <c r="A42" s="31" t="s">
        <v>84</v>
      </c>
      <c r="B42" s="32"/>
      <c r="C42" s="32"/>
      <c r="D42" s="32"/>
      <c r="E42" s="54"/>
      <c r="F42" s="46"/>
    </row>
    <row r="43" spans="1:6" x14ac:dyDescent="0.2">
      <c r="A43" s="23" t="s">
        <v>30</v>
      </c>
      <c r="B43" s="25"/>
      <c r="C43" s="26"/>
      <c r="D43" s="26"/>
      <c r="E43" s="26"/>
      <c r="F43" s="27"/>
    </row>
    <row r="44" spans="1:6" ht="12.95" customHeight="1" x14ac:dyDescent="0.2">
      <c r="A44" s="31" t="s">
        <v>85</v>
      </c>
      <c r="B44" s="27"/>
      <c r="C44" s="32"/>
      <c r="D44" s="27"/>
      <c r="E44" s="32"/>
      <c r="F44" s="27"/>
    </row>
    <row r="45" spans="1:6" x14ac:dyDescent="0.2">
      <c r="A45" s="31" t="s">
        <v>86</v>
      </c>
      <c r="B45" s="32"/>
      <c r="C45" s="32"/>
      <c r="D45" s="32"/>
      <c r="E45" s="54"/>
      <c r="F45" s="46"/>
    </row>
    <row r="46" spans="1:6" x14ac:dyDescent="0.2">
      <c r="A46" s="36" t="s">
        <v>87</v>
      </c>
      <c r="B46" s="36"/>
      <c r="C46" s="36"/>
      <c r="D46" s="36"/>
      <c r="E46" s="54"/>
      <c r="F46" s="46"/>
    </row>
    <row r="47" spans="1:6" x14ac:dyDescent="0.2">
      <c r="A47" s="40"/>
      <c r="B47" s="27"/>
      <c r="C47" s="27"/>
      <c r="D47" s="27"/>
      <c r="E47" s="46"/>
      <c r="F47" s="46"/>
    </row>
    <row r="48" spans="1:6" hidden="1" x14ac:dyDescent="0.2">
      <c r="A48" s="40"/>
      <c r="B48" s="27"/>
      <c r="C48" s="27"/>
      <c r="D48" s="27"/>
      <c r="E48" s="46"/>
      <c r="F48" s="46"/>
    </row>
    <row r="50" spans="1:6" x14ac:dyDescent="0.2"/>
    <row r="51" spans="1:6" x14ac:dyDescent="0.2"/>
    <row r="52" spans="1:6" x14ac:dyDescent="0.2"/>
    <row r="53" spans="1:6" ht="12.75" hidden="1" customHeight="1" x14ac:dyDescent="0.2"/>
    <row r="54" spans="1:6" x14ac:dyDescent="0.2"/>
    <row r="55" spans="1:6" x14ac:dyDescent="0.2"/>
    <row r="56" spans="1:6" hidden="1" x14ac:dyDescent="0.2">
      <c r="A56" s="55"/>
      <c r="B56" s="46"/>
      <c r="C56" s="46"/>
      <c r="D56" s="46"/>
      <c r="E56" s="46"/>
      <c r="F56" s="46"/>
    </row>
    <row r="57" spans="1:6" hidden="1" x14ac:dyDescent="0.2">
      <c r="A57" s="55"/>
      <c r="B57" s="46"/>
      <c r="C57" s="46"/>
      <c r="D57" s="46"/>
      <c r="E57" s="46"/>
      <c r="F57" s="46"/>
    </row>
    <row r="58" spans="1:6" hidden="1" x14ac:dyDescent="0.2">
      <c r="A58" s="55"/>
      <c r="B58" s="46"/>
      <c r="C58" s="46"/>
      <c r="D58" s="46"/>
      <c r="E58" s="46"/>
      <c r="F58" s="46"/>
    </row>
    <row r="59" spans="1:6" hidden="1" x14ac:dyDescent="0.2">
      <c r="A59" s="55"/>
      <c r="B59" s="46"/>
      <c r="C59" s="46"/>
      <c r="D59" s="46"/>
      <c r="E59" s="46"/>
      <c r="F59" s="46"/>
    </row>
    <row r="60" spans="1:6" hidden="1" x14ac:dyDescent="0.2">
      <c r="A60" s="55"/>
      <c r="B60" s="46"/>
      <c r="C60" s="46"/>
      <c r="D60" s="46"/>
      <c r="E60" s="46"/>
      <c r="F60" s="46"/>
    </row>
    <row r="61" spans="1:6" x14ac:dyDescent="0.2"/>
    <row r="62" spans="1:6" x14ac:dyDescent="0.2"/>
    <row r="63" spans="1:6" x14ac:dyDescent="0.2"/>
    <row r="64" spans="1:6" x14ac:dyDescent="0.2"/>
    <row r="67" x14ac:dyDescent="0.2"/>
    <row r="68" x14ac:dyDescent="0.2"/>
    <row r="69" x14ac:dyDescent="0.2"/>
    <row r="70" x14ac:dyDescent="0.2"/>
    <row r="71" x14ac:dyDescent="0.2"/>
    <row r="75" x14ac:dyDescent="0.2"/>
  </sheetData>
  <sheetProtection sheet="1" formatCells="0" formatRows="0" insertColumns="0" insertRows="0" deleteRows="0"/>
  <mergeCells count="15">
    <mergeCell ref="B7:E7"/>
    <mergeCell ref="B5:E5"/>
    <mergeCell ref="D35:E35"/>
    <mergeCell ref="A1:E1"/>
    <mergeCell ref="A19:E19"/>
    <mergeCell ref="A28:E28"/>
    <mergeCell ref="B2:E2"/>
    <mergeCell ref="B3:E3"/>
    <mergeCell ref="B4:E4"/>
    <mergeCell ref="A8:E8"/>
    <mergeCell ref="A9:E9"/>
    <mergeCell ref="B6:E6"/>
    <mergeCell ref="D17:E17"/>
    <mergeCell ref="D26:E2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24:A25 A12 A16 A30 A3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9 A2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22 A23 A31 A32 A3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B21:B25 B12:B16 B30:B34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48" t="s">
        <v>60</v>
      </c>
      <c r="B1" s="148"/>
      <c r="C1" s="148"/>
      <c r="D1" s="148"/>
      <c r="E1" s="148"/>
      <c r="F1" s="38"/>
    </row>
    <row r="2" spans="1:6" ht="21" customHeight="1" x14ac:dyDescent="0.2">
      <c r="A2" s="4" t="s">
        <v>3</v>
      </c>
      <c r="B2" s="151" t="str">
        <f>'Summary and sign-off'!B2:F2</f>
        <v>Te Kawa Mataaho Public Service Commission</v>
      </c>
      <c r="C2" s="151"/>
      <c r="D2" s="151"/>
      <c r="E2" s="151"/>
      <c r="F2" s="38"/>
    </row>
    <row r="3" spans="1:6" ht="21" customHeight="1" x14ac:dyDescent="0.2">
      <c r="A3" s="4" t="s">
        <v>61</v>
      </c>
      <c r="B3" s="151" t="str">
        <f>'Summary and sign-off'!B3:F3</f>
        <v>Helene Quilter</v>
      </c>
      <c r="C3" s="151"/>
      <c r="D3" s="151"/>
      <c r="E3" s="151"/>
      <c r="F3" s="38"/>
    </row>
    <row r="4" spans="1:6" ht="21" customHeight="1" x14ac:dyDescent="0.2">
      <c r="A4" s="4" t="s">
        <v>62</v>
      </c>
      <c r="B4" s="151">
        <f>'Summary and sign-off'!B4:F4</f>
        <v>44378</v>
      </c>
      <c r="C4" s="151"/>
      <c r="D4" s="151"/>
      <c r="E4" s="151"/>
      <c r="F4" s="38"/>
    </row>
    <row r="5" spans="1:6" ht="21" customHeight="1" x14ac:dyDescent="0.2">
      <c r="A5" s="4" t="s">
        <v>63</v>
      </c>
      <c r="B5" s="151">
        <f>'Summary and sign-off'!B5:F5</f>
        <v>44742</v>
      </c>
      <c r="C5" s="151"/>
      <c r="D5" s="151"/>
      <c r="E5" s="151"/>
      <c r="F5" s="38"/>
    </row>
    <row r="6" spans="1:6" ht="21" customHeight="1" x14ac:dyDescent="0.2">
      <c r="A6" s="4" t="s">
        <v>64</v>
      </c>
      <c r="B6" s="146" t="s">
        <v>31</v>
      </c>
      <c r="C6" s="146"/>
      <c r="D6" s="146"/>
      <c r="E6" s="146"/>
      <c r="F6" s="38"/>
    </row>
    <row r="7" spans="1:6" ht="21" customHeight="1" x14ac:dyDescent="0.2">
      <c r="A7" s="4" t="s">
        <v>7</v>
      </c>
      <c r="B7" s="146" t="s">
        <v>34</v>
      </c>
      <c r="C7" s="146"/>
      <c r="D7" s="146"/>
      <c r="E7" s="146"/>
      <c r="F7" s="38"/>
    </row>
    <row r="8" spans="1:6" ht="35.25" customHeight="1" x14ac:dyDescent="0.25">
      <c r="A8" s="161" t="s">
        <v>88</v>
      </c>
      <c r="B8" s="161"/>
      <c r="C8" s="162"/>
      <c r="D8" s="162"/>
      <c r="E8" s="162"/>
      <c r="F8" s="42"/>
    </row>
    <row r="9" spans="1:6" ht="35.25" customHeight="1" x14ac:dyDescent="0.25">
      <c r="A9" s="159" t="s">
        <v>89</v>
      </c>
      <c r="B9" s="160"/>
      <c r="C9" s="160"/>
      <c r="D9" s="160"/>
      <c r="E9" s="160"/>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33"/>
      <c r="B12" s="134"/>
      <c r="C12" s="138"/>
      <c r="D12" s="138"/>
      <c r="E12" s="139"/>
      <c r="F12" s="2"/>
    </row>
    <row r="13" spans="1:6" s="68" customFormat="1" x14ac:dyDescent="0.2">
      <c r="A13" s="133"/>
      <c r="B13" s="134"/>
      <c r="C13" s="138" t="s">
        <v>127</v>
      </c>
      <c r="D13" s="138"/>
      <c r="E13" s="139"/>
      <c r="F13" s="2"/>
    </row>
    <row r="14" spans="1:6" s="68" customFormat="1" x14ac:dyDescent="0.2">
      <c r="A14" s="133"/>
      <c r="B14" s="134"/>
      <c r="C14" s="138"/>
      <c r="D14" s="138"/>
      <c r="E14" s="139"/>
      <c r="F14" s="2"/>
    </row>
    <row r="15" spans="1:6" s="68" customFormat="1" ht="11.25" hidden="1" customHeight="1" x14ac:dyDescent="0.2">
      <c r="A15" s="115"/>
      <c r="B15" s="112"/>
      <c r="C15" s="116"/>
      <c r="D15" s="116"/>
      <c r="E15" s="117"/>
      <c r="F15" s="2"/>
    </row>
    <row r="16" spans="1:6" ht="34.5" customHeight="1" x14ac:dyDescent="0.2">
      <c r="A16" s="69" t="s">
        <v>93</v>
      </c>
      <c r="B16" s="78">
        <f>SUM(B11:B15)</f>
        <v>0</v>
      </c>
      <c r="C16" s="85" t="str">
        <f>IF(SUBTOTAL(3,B11:B15)=SUBTOTAL(103,B11:B15),'Summary and sign-off'!$A$48,'Summary and sign-off'!$A$49)</f>
        <v>Check - there are no hidden rows with data</v>
      </c>
      <c r="D16" s="152" t="str">
        <f>IF('Summary and sign-off'!F58='Summary and sign-off'!F54,'Summary and sign-off'!A51,'Summary and sign-off'!A50)</f>
        <v>Check - each entry provides sufficient information</v>
      </c>
      <c r="E16" s="152"/>
      <c r="F16" s="2"/>
    </row>
    <row r="17" spans="1:6" x14ac:dyDescent="0.2">
      <c r="A17" s="21"/>
      <c r="B17" s="20"/>
      <c r="C17" s="20"/>
      <c r="D17" s="20"/>
      <c r="E17" s="20"/>
      <c r="F17" s="38"/>
    </row>
    <row r="18" spans="1:6" x14ac:dyDescent="0.2">
      <c r="A18" s="21" t="s">
        <v>24</v>
      </c>
      <c r="B18" s="22"/>
      <c r="C18" s="27"/>
      <c r="D18" s="20"/>
      <c r="E18" s="20"/>
      <c r="F18" s="38"/>
    </row>
    <row r="19" spans="1:6" ht="12.75" customHeight="1" x14ac:dyDescent="0.2">
      <c r="A19" s="23" t="s">
        <v>94</v>
      </c>
      <c r="B19" s="23"/>
      <c r="C19" s="23"/>
      <c r="D19" s="23"/>
      <c r="E19" s="23"/>
      <c r="F19" s="38"/>
    </row>
    <row r="20" spans="1:6" x14ac:dyDescent="0.2">
      <c r="A20" s="23" t="s">
        <v>95</v>
      </c>
      <c r="B20" s="31"/>
      <c r="C20" s="43"/>
      <c r="D20" s="44"/>
      <c r="E20" s="44"/>
      <c r="F20" s="38"/>
    </row>
    <row r="21" spans="1:6" x14ac:dyDescent="0.2">
      <c r="A21" s="23" t="s">
        <v>30</v>
      </c>
      <c r="B21" s="25"/>
      <c r="C21" s="26"/>
      <c r="D21" s="26"/>
      <c r="E21" s="26"/>
      <c r="F21" s="27"/>
    </row>
    <row r="22" spans="1:6" x14ac:dyDescent="0.2">
      <c r="A22" s="31" t="s">
        <v>96</v>
      </c>
      <c r="B22" s="31"/>
      <c r="C22" s="43"/>
      <c r="D22" s="43"/>
      <c r="E22" s="43"/>
      <c r="F22" s="38"/>
    </row>
    <row r="23" spans="1:6" ht="12.75" customHeight="1" x14ac:dyDescent="0.2">
      <c r="A23" s="31" t="s">
        <v>97</v>
      </c>
      <c r="B23" s="31"/>
      <c r="C23" s="45"/>
      <c r="D23" s="45"/>
      <c r="E23" s="33"/>
      <c r="F23" s="38"/>
    </row>
    <row r="24" spans="1:6" x14ac:dyDescent="0.2">
      <c r="A24" s="20"/>
      <c r="B24" s="20"/>
      <c r="C24" s="20"/>
      <c r="D24" s="20"/>
      <c r="E24" s="20"/>
      <c r="F24" s="38"/>
    </row>
    <row r="25" spans="1:6" x14ac:dyDescent="0.2"/>
    <row r="26" spans="1:6" x14ac:dyDescent="0.2"/>
    <row r="27" spans="1:6" x14ac:dyDescent="0.2"/>
    <row r="28" spans="1:6" x14ac:dyDescent="0.2"/>
    <row r="29" spans="1:6" x14ac:dyDescent="0.2"/>
    <row r="30" spans="1:6" x14ac:dyDescent="0.2"/>
    <row r="31" spans="1:6" x14ac:dyDescent="0.2"/>
    <row r="32" spans="1:6" x14ac:dyDescent="0.2"/>
    <row r="33" x14ac:dyDescent="0.2"/>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48" t="s">
        <v>60</v>
      </c>
      <c r="B1" s="148"/>
      <c r="C1" s="148"/>
      <c r="D1" s="148"/>
      <c r="E1" s="148"/>
      <c r="F1" s="24"/>
    </row>
    <row r="2" spans="1:6" ht="21" customHeight="1" x14ac:dyDescent="0.2">
      <c r="A2" s="4" t="s">
        <v>3</v>
      </c>
      <c r="B2" s="151" t="str">
        <f>'Summary and sign-off'!B2:F2</f>
        <v>Te Kawa Mataaho Public Service Commission</v>
      </c>
      <c r="C2" s="151"/>
      <c r="D2" s="151"/>
      <c r="E2" s="151"/>
      <c r="F2" s="24"/>
    </row>
    <row r="3" spans="1:6" ht="21" customHeight="1" x14ac:dyDescent="0.2">
      <c r="A3" s="4" t="s">
        <v>61</v>
      </c>
      <c r="B3" s="151" t="str">
        <f>'Summary and sign-off'!B3:F3</f>
        <v>Helene Quilter</v>
      </c>
      <c r="C3" s="151"/>
      <c r="D3" s="151"/>
      <c r="E3" s="151"/>
      <c r="F3" s="24"/>
    </row>
    <row r="4" spans="1:6" ht="21" customHeight="1" x14ac:dyDescent="0.2">
      <c r="A4" s="4" t="s">
        <v>62</v>
      </c>
      <c r="B4" s="151">
        <f>'Summary and sign-off'!B4:F4</f>
        <v>44378</v>
      </c>
      <c r="C4" s="151"/>
      <c r="D4" s="151"/>
      <c r="E4" s="151"/>
      <c r="F4" s="24"/>
    </row>
    <row r="5" spans="1:6" ht="21" customHeight="1" x14ac:dyDescent="0.2">
      <c r="A5" s="4" t="s">
        <v>63</v>
      </c>
      <c r="B5" s="151">
        <f>'Summary and sign-off'!B5:F5</f>
        <v>44742</v>
      </c>
      <c r="C5" s="151"/>
      <c r="D5" s="151"/>
      <c r="E5" s="151"/>
      <c r="F5" s="24"/>
    </row>
    <row r="6" spans="1:6" ht="21" customHeight="1" x14ac:dyDescent="0.2">
      <c r="A6" s="4" t="s">
        <v>64</v>
      </c>
      <c r="B6" s="146" t="s">
        <v>32</v>
      </c>
      <c r="C6" s="146"/>
      <c r="D6" s="146"/>
      <c r="E6" s="146"/>
      <c r="F6" s="34"/>
    </row>
    <row r="7" spans="1:6" ht="21" customHeight="1" x14ac:dyDescent="0.2">
      <c r="A7" s="4" t="s">
        <v>7</v>
      </c>
      <c r="B7" s="146" t="s">
        <v>34</v>
      </c>
      <c r="C7" s="146"/>
      <c r="D7" s="146"/>
      <c r="E7" s="146"/>
      <c r="F7" s="34"/>
    </row>
    <row r="8" spans="1:6" ht="35.25" customHeight="1" x14ac:dyDescent="0.2">
      <c r="A8" s="155" t="s">
        <v>98</v>
      </c>
      <c r="B8" s="155"/>
      <c r="C8" s="162"/>
      <c r="D8" s="162"/>
      <c r="E8" s="162"/>
      <c r="F8" s="24"/>
    </row>
    <row r="9" spans="1:6" ht="35.25" customHeight="1" x14ac:dyDescent="0.2">
      <c r="A9" s="163" t="s">
        <v>99</v>
      </c>
      <c r="B9" s="164"/>
      <c r="C9" s="164"/>
      <c r="D9" s="164"/>
      <c r="E9" s="164"/>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33"/>
      <c r="B12" s="134"/>
      <c r="C12" s="138"/>
      <c r="D12" s="138"/>
      <c r="E12" s="139"/>
      <c r="F12" s="3"/>
    </row>
    <row r="13" spans="1:6" s="68" customFormat="1" x14ac:dyDescent="0.2">
      <c r="A13" s="133" t="s">
        <v>123</v>
      </c>
      <c r="B13" s="134">
        <v>132.68</v>
      </c>
      <c r="C13" s="138" t="s">
        <v>124</v>
      </c>
      <c r="D13" s="138" t="s">
        <v>125</v>
      </c>
      <c r="E13" s="139" t="s">
        <v>126</v>
      </c>
      <c r="F13" s="3"/>
    </row>
    <row r="14" spans="1:6" s="68" customFormat="1" x14ac:dyDescent="0.2">
      <c r="A14" s="133" t="s">
        <v>122</v>
      </c>
      <c r="B14" s="134">
        <v>133.29</v>
      </c>
      <c r="C14" s="138" t="s">
        <v>124</v>
      </c>
      <c r="D14" s="138" t="s">
        <v>125</v>
      </c>
      <c r="E14" s="139" t="s">
        <v>126</v>
      </c>
      <c r="F14" s="3"/>
    </row>
    <row r="15" spans="1:6" s="68" customFormat="1" x14ac:dyDescent="0.2">
      <c r="A15" s="137"/>
      <c r="B15" s="134"/>
      <c r="C15" s="138"/>
      <c r="D15" s="138"/>
      <c r="E15" s="139"/>
      <c r="F15" s="3"/>
    </row>
    <row r="16" spans="1:6" s="68" customFormat="1" hidden="1" x14ac:dyDescent="0.2">
      <c r="A16" s="115"/>
      <c r="B16" s="112"/>
      <c r="C16" s="116"/>
      <c r="D16" s="116"/>
      <c r="E16" s="117"/>
      <c r="F16" s="3"/>
    </row>
    <row r="17" spans="1:6" ht="34.5" customHeight="1" x14ac:dyDescent="0.2">
      <c r="A17" s="69" t="s">
        <v>102</v>
      </c>
      <c r="B17" s="78">
        <f>SUM(B11:B16)</f>
        <v>265.97000000000003</v>
      </c>
      <c r="C17" s="85" t="str">
        <f>IF(SUBTOTAL(3,B11:B16)=SUBTOTAL(103,B11:B16),'Summary and sign-off'!$A$48,'Summary and sign-off'!$A$49)</f>
        <v>Check - there are no hidden rows with data</v>
      </c>
      <c r="D17" s="152" t="str">
        <f>IF('Summary and sign-off'!F59='Summary and sign-off'!F54,'Summary and sign-off'!A51,'Summary and sign-off'!A50)</f>
        <v>Check - each entry provides sufficient information</v>
      </c>
      <c r="E17" s="152"/>
      <c r="F17" s="37"/>
    </row>
    <row r="18" spans="1:6" ht="14.1" customHeight="1" x14ac:dyDescent="0.2">
      <c r="A18" s="38"/>
      <c r="B18" s="27"/>
      <c r="C18" s="20"/>
      <c r="D18" s="20"/>
      <c r="E18" s="20"/>
      <c r="F18" s="24"/>
    </row>
    <row r="19" spans="1:6" x14ac:dyDescent="0.2">
      <c r="A19" s="21" t="s">
        <v>103</v>
      </c>
      <c r="B19" s="20"/>
      <c r="C19" s="20"/>
      <c r="D19" s="20"/>
      <c r="E19" s="20"/>
      <c r="F19" s="24"/>
    </row>
    <row r="20" spans="1:6" ht="12.6" customHeight="1" x14ac:dyDescent="0.2">
      <c r="A20" s="23" t="s">
        <v>82</v>
      </c>
      <c r="B20" s="20"/>
      <c r="C20" s="20"/>
      <c r="D20" s="20"/>
      <c r="E20" s="20"/>
      <c r="F20" s="24"/>
    </row>
    <row r="21" spans="1:6" x14ac:dyDescent="0.2">
      <c r="A21" s="23" t="s">
        <v>30</v>
      </c>
      <c r="B21" s="25"/>
      <c r="C21" s="26"/>
      <c r="D21" s="26"/>
      <c r="E21" s="26"/>
      <c r="F21" s="27"/>
    </row>
    <row r="22" spans="1:6" x14ac:dyDescent="0.2">
      <c r="A22" s="31" t="s">
        <v>96</v>
      </c>
      <c r="B22" s="32"/>
      <c r="C22" s="27"/>
      <c r="D22" s="27"/>
      <c r="E22" s="27"/>
      <c r="F22" s="27"/>
    </row>
    <row r="23" spans="1:6" ht="12.75" customHeight="1" x14ac:dyDescent="0.2">
      <c r="A23" s="31" t="s">
        <v>97</v>
      </c>
      <c r="B23" s="39"/>
      <c r="C23" s="33"/>
      <c r="D23" s="33"/>
      <c r="E23" s="33"/>
      <c r="F23" s="33"/>
    </row>
    <row r="24" spans="1:6" x14ac:dyDescent="0.2">
      <c r="A24" s="38"/>
      <c r="B24" s="40"/>
      <c r="C24" s="20"/>
      <c r="D24" s="20"/>
      <c r="E24" s="20"/>
      <c r="F24" s="38"/>
    </row>
    <row r="25" spans="1:6" hidden="1" x14ac:dyDescent="0.2">
      <c r="A25" s="20"/>
      <c r="B25" s="20"/>
      <c r="C25" s="20"/>
      <c r="D25" s="20"/>
      <c r="E25" s="38"/>
    </row>
    <row r="26" spans="1:6" ht="12.75" hidden="1" customHeight="1" x14ac:dyDescent="0.2"/>
    <row r="27" spans="1:6" hidden="1" x14ac:dyDescent="0.2">
      <c r="A27" s="41"/>
      <c r="B27" s="41"/>
      <c r="C27" s="41"/>
      <c r="D27" s="41"/>
      <c r="E27" s="41"/>
      <c r="F27" s="24"/>
    </row>
    <row r="28" spans="1:6" hidden="1" x14ac:dyDescent="0.2">
      <c r="A28" s="41"/>
      <c r="B28" s="41"/>
      <c r="C28" s="41"/>
      <c r="D28" s="41"/>
      <c r="E28" s="41"/>
      <c r="F28" s="24"/>
    </row>
    <row r="29" spans="1:6" hidden="1" x14ac:dyDescent="0.2">
      <c r="A29" s="41"/>
      <c r="B29" s="41"/>
      <c r="C29" s="41"/>
      <c r="D29" s="41"/>
      <c r="E29" s="41"/>
      <c r="F29" s="24"/>
    </row>
    <row r="30" spans="1:6" hidden="1" x14ac:dyDescent="0.2">
      <c r="A30" s="41"/>
      <c r="B30" s="41"/>
      <c r="C30" s="41"/>
      <c r="D30" s="41"/>
      <c r="E30" s="41"/>
      <c r="F30" s="24"/>
    </row>
    <row r="31" spans="1:6" hidden="1" x14ac:dyDescent="0.2">
      <c r="A31" s="41"/>
      <c r="B31" s="41"/>
      <c r="C31" s="41"/>
      <c r="D31" s="41"/>
      <c r="E31" s="41"/>
      <c r="F31" s="24"/>
    </row>
    <row r="32" spans="1:6" x14ac:dyDescent="0.2"/>
    <row r="33" x14ac:dyDescent="0.2"/>
    <row r="34" x14ac:dyDescent="0.2"/>
    <row r="35" x14ac:dyDescent="0.2"/>
    <row r="36" x14ac:dyDescent="0.2"/>
    <row r="37" x14ac:dyDescent="0.2"/>
    <row r="38" x14ac:dyDescent="0.2"/>
    <row r="39" x14ac:dyDescent="0.2"/>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6" sqref="B6:F6"/>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7" ht="26.25" customHeight="1" x14ac:dyDescent="0.2">
      <c r="A1" s="148" t="s">
        <v>104</v>
      </c>
      <c r="B1" s="148"/>
      <c r="C1" s="148"/>
      <c r="D1" s="148"/>
      <c r="E1" s="148"/>
      <c r="F1" s="148"/>
    </row>
    <row r="2" spans="1:7" ht="21" customHeight="1" x14ac:dyDescent="0.2">
      <c r="A2" s="4" t="s">
        <v>3</v>
      </c>
      <c r="B2" s="151" t="str">
        <f>'Summary and sign-off'!B2:F2</f>
        <v>Te Kawa Mataaho Public Service Commission</v>
      </c>
      <c r="C2" s="151"/>
      <c r="D2" s="151"/>
      <c r="E2" s="151"/>
      <c r="F2" s="151"/>
    </row>
    <row r="3" spans="1:7" ht="21" customHeight="1" x14ac:dyDescent="0.2">
      <c r="A3" s="4" t="s">
        <v>61</v>
      </c>
      <c r="B3" s="151" t="str">
        <f>'Summary and sign-off'!B3:F3</f>
        <v>Helene Quilter</v>
      </c>
      <c r="C3" s="151"/>
      <c r="D3" s="151"/>
      <c r="E3" s="151"/>
      <c r="F3" s="151"/>
    </row>
    <row r="4" spans="1:7" ht="21" customHeight="1" x14ac:dyDescent="0.2">
      <c r="A4" s="4" t="s">
        <v>62</v>
      </c>
      <c r="B4" s="151">
        <f>'Summary and sign-off'!B4:F4</f>
        <v>44378</v>
      </c>
      <c r="C4" s="151"/>
      <c r="D4" s="151"/>
      <c r="E4" s="151"/>
      <c r="F4" s="151"/>
    </row>
    <row r="5" spans="1:7" ht="21" customHeight="1" x14ac:dyDescent="0.2">
      <c r="A5" s="4" t="s">
        <v>63</v>
      </c>
      <c r="B5" s="151">
        <f>'Summary and sign-off'!B5:F5</f>
        <v>44742</v>
      </c>
      <c r="C5" s="151"/>
      <c r="D5" s="151"/>
      <c r="E5" s="151"/>
      <c r="F5" s="151"/>
    </row>
    <row r="6" spans="1:7" ht="21" customHeight="1" x14ac:dyDescent="0.2">
      <c r="A6" s="4" t="s">
        <v>105</v>
      </c>
      <c r="B6" s="146" t="s">
        <v>32</v>
      </c>
      <c r="C6" s="146"/>
      <c r="D6" s="146"/>
      <c r="E6" s="146"/>
      <c r="F6" s="146"/>
    </row>
    <row r="7" spans="1:7" ht="21" customHeight="1" x14ac:dyDescent="0.2">
      <c r="A7" s="4" t="s">
        <v>7</v>
      </c>
      <c r="B7" s="146" t="s">
        <v>34</v>
      </c>
      <c r="C7" s="146"/>
      <c r="D7" s="146"/>
      <c r="E7" s="146"/>
      <c r="F7" s="146"/>
    </row>
    <row r="8" spans="1:7" ht="36" customHeight="1" x14ac:dyDescent="0.2">
      <c r="A8" s="155" t="s">
        <v>106</v>
      </c>
      <c r="B8" s="155"/>
      <c r="C8" s="155"/>
      <c r="D8" s="155"/>
      <c r="E8" s="155"/>
      <c r="F8" s="155"/>
    </row>
    <row r="9" spans="1:7" ht="36" customHeight="1" x14ac:dyDescent="0.2">
      <c r="A9" s="163" t="s">
        <v>107</v>
      </c>
      <c r="B9" s="164"/>
      <c r="C9" s="164"/>
      <c r="D9" s="164"/>
      <c r="E9" s="164"/>
      <c r="F9" s="164"/>
    </row>
    <row r="10" spans="1:7" ht="39" customHeight="1" x14ac:dyDescent="0.2">
      <c r="A10" s="35" t="s">
        <v>68</v>
      </c>
      <c r="B10" s="128" t="s">
        <v>108</v>
      </c>
      <c r="C10" s="128" t="s">
        <v>109</v>
      </c>
      <c r="D10" s="128" t="s">
        <v>110</v>
      </c>
      <c r="E10" s="128" t="s">
        <v>111</v>
      </c>
      <c r="F10" s="128" t="s">
        <v>112</v>
      </c>
    </row>
    <row r="11" spans="1:7" s="68" customFormat="1" hidden="1" x14ac:dyDescent="0.2">
      <c r="A11" s="111"/>
      <c r="B11" s="116"/>
      <c r="C11" s="118"/>
      <c r="D11" s="116"/>
      <c r="E11" s="119"/>
      <c r="F11" s="117"/>
    </row>
    <row r="12" spans="1:7" s="68" customFormat="1" x14ac:dyDescent="0.2">
      <c r="A12" s="133"/>
      <c r="B12" s="140"/>
      <c r="C12" s="141"/>
      <c r="D12" s="140"/>
      <c r="E12" s="142"/>
      <c r="F12" s="143"/>
    </row>
    <row r="13" spans="1:7" s="68" customFormat="1" x14ac:dyDescent="0.2">
      <c r="A13" s="133"/>
      <c r="B13" s="140" t="s">
        <v>127</v>
      </c>
      <c r="C13" s="141"/>
      <c r="D13" s="140"/>
      <c r="E13" s="142"/>
      <c r="F13" s="143"/>
    </row>
    <row r="14" spans="1:7" s="68" customFormat="1" x14ac:dyDescent="0.2">
      <c r="A14" s="133"/>
      <c r="B14" s="140"/>
      <c r="C14" s="141"/>
      <c r="D14" s="140"/>
      <c r="E14" s="142"/>
      <c r="F14" s="143"/>
    </row>
    <row r="15" spans="1:7" s="68" customFormat="1" hidden="1" x14ac:dyDescent="0.2">
      <c r="A15" s="111"/>
      <c r="B15" s="116"/>
      <c r="C15" s="118"/>
      <c r="D15" s="116"/>
      <c r="E15" s="119"/>
      <c r="F15" s="117"/>
    </row>
    <row r="16" spans="1:7" ht="34.5" customHeight="1" x14ac:dyDescent="0.2">
      <c r="A16" s="129" t="s">
        <v>113</v>
      </c>
      <c r="B16" s="130" t="s">
        <v>114</v>
      </c>
      <c r="C16" s="131">
        <f>C17+C18</f>
        <v>0</v>
      </c>
      <c r="D16" s="132" t="str">
        <f>IF(SUBTOTAL(3,C11:C15)=SUBTOTAL(103,C11:C15),'Summary and sign-off'!$A$48,'Summary and sign-off'!$A$49)</f>
        <v>Check - there are no hidden rows with data</v>
      </c>
      <c r="E16" s="152" t="str">
        <f>IF('Summary and sign-off'!F60='Summary and sign-off'!F54,'Summary and sign-off'!A52,'Summary and sign-off'!A50)</f>
        <v>Not all lines have an entry for "Description", "Was the gift accepted?" and "Estimated value in NZ$"</v>
      </c>
      <c r="F16" s="152"/>
      <c r="G16" s="68"/>
    </row>
    <row r="17" spans="1:6" ht="25.5" customHeight="1" x14ac:dyDescent="0.25">
      <c r="A17" s="70"/>
      <c r="B17" s="71" t="s">
        <v>47</v>
      </c>
      <c r="C17" s="72">
        <f>COUNTIF(C11:C15,'Summary and sign-off'!A45)</f>
        <v>0</v>
      </c>
      <c r="D17" s="17"/>
      <c r="E17" s="18"/>
      <c r="F17" s="19"/>
    </row>
    <row r="18" spans="1:6" ht="25.5" customHeight="1" x14ac:dyDescent="0.25">
      <c r="A18" s="70"/>
      <c r="B18" s="71" t="s">
        <v>48</v>
      </c>
      <c r="C18" s="72">
        <f>COUNTIF(C11:C15,'Summary and sign-off'!A46)</f>
        <v>0</v>
      </c>
      <c r="D18" s="17"/>
      <c r="E18" s="18"/>
      <c r="F18" s="19"/>
    </row>
    <row r="19" spans="1:6" x14ac:dyDescent="0.2">
      <c r="A19" s="20"/>
      <c r="B19" s="21"/>
      <c r="C19" s="20"/>
      <c r="D19" s="22"/>
      <c r="E19" s="22"/>
      <c r="F19" s="20"/>
    </row>
    <row r="20" spans="1:6" x14ac:dyDescent="0.2">
      <c r="A20" s="21" t="s">
        <v>103</v>
      </c>
      <c r="B20" s="21"/>
      <c r="C20" s="21"/>
      <c r="D20" s="21"/>
      <c r="E20" s="21"/>
      <c r="F20" s="21"/>
    </row>
    <row r="21" spans="1:6" ht="12.6" customHeight="1" x14ac:dyDescent="0.2">
      <c r="A21" s="23" t="s">
        <v>82</v>
      </c>
      <c r="B21" s="20"/>
      <c r="C21" s="20"/>
      <c r="D21" s="20"/>
      <c r="E21" s="20"/>
      <c r="F21" s="24"/>
    </row>
    <row r="22" spans="1:6" x14ac:dyDescent="0.2">
      <c r="A22" s="23" t="s">
        <v>30</v>
      </c>
      <c r="B22" s="25"/>
      <c r="C22" s="26"/>
      <c r="D22" s="26"/>
      <c r="E22" s="26"/>
      <c r="F22" s="27"/>
    </row>
    <row r="23" spans="1:6" x14ac:dyDescent="0.2">
      <c r="A23" s="23" t="s">
        <v>115</v>
      </c>
      <c r="B23" s="28"/>
      <c r="C23" s="28"/>
      <c r="D23" s="28"/>
      <c r="E23" s="28"/>
      <c r="F23" s="28"/>
    </row>
    <row r="24" spans="1:6" ht="12.75" customHeight="1" x14ac:dyDescent="0.2">
      <c r="A24" s="23" t="s">
        <v>116</v>
      </c>
      <c r="B24" s="20"/>
      <c r="C24" s="20"/>
      <c r="D24" s="20"/>
      <c r="E24" s="20"/>
      <c r="F24" s="20"/>
    </row>
    <row r="25" spans="1:6" ht="12.95" customHeight="1" x14ac:dyDescent="0.2">
      <c r="A25" s="29" t="s">
        <v>117</v>
      </c>
      <c r="B25" s="30"/>
      <c r="C25" s="30"/>
      <c r="D25" s="30"/>
      <c r="E25" s="30"/>
      <c r="F25" s="30"/>
    </row>
    <row r="26" spans="1:6" x14ac:dyDescent="0.2">
      <c r="A26" s="31" t="s">
        <v>118</v>
      </c>
      <c r="B26" s="32"/>
      <c r="C26" s="27"/>
      <c r="D26" s="27"/>
      <c r="E26" s="27"/>
      <c r="F26" s="27"/>
    </row>
    <row r="27" spans="1:6" ht="12.75" customHeight="1" x14ac:dyDescent="0.2">
      <c r="A27" s="31" t="s">
        <v>97</v>
      </c>
      <c r="B27" s="23"/>
      <c r="C27" s="33"/>
      <c r="D27" s="33"/>
      <c r="E27" s="33"/>
      <c r="F27" s="33"/>
    </row>
    <row r="28" spans="1:6" ht="12.75" customHeight="1" x14ac:dyDescent="0.2">
      <c r="A28" s="23"/>
      <c r="B28" s="23"/>
      <c r="C28" s="33"/>
      <c r="D28" s="33"/>
      <c r="E28" s="33"/>
      <c r="F28" s="33"/>
    </row>
    <row r="29" spans="1:6" ht="12.75" hidden="1" customHeight="1" x14ac:dyDescent="0.2">
      <c r="A29" s="23"/>
      <c r="B29" s="23"/>
      <c r="C29" s="33"/>
      <c r="D29" s="33"/>
      <c r="E29" s="33"/>
      <c r="F29" s="33"/>
    </row>
    <row r="30" spans="1:6" x14ac:dyDescent="0.2"/>
    <row r="31" spans="1:6" x14ac:dyDescent="0.2"/>
    <row r="32" spans="1:6" hidden="1" x14ac:dyDescent="0.2">
      <c r="A32" s="21"/>
      <c r="B32" s="21"/>
      <c r="C32" s="21"/>
      <c r="D32" s="21"/>
      <c r="E32" s="21"/>
      <c r="F32" s="21"/>
    </row>
    <row r="33" spans="1:6" hidden="1" x14ac:dyDescent="0.2">
      <c r="A33" s="21"/>
      <c r="B33" s="21"/>
      <c r="C33" s="21"/>
      <c r="D33" s="21"/>
      <c r="E33" s="21"/>
      <c r="F33" s="21"/>
    </row>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x14ac:dyDescent="0.2"/>
    <row r="38" spans="1:6" x14ac:dyDescent="0.2"/>
    <row r="39" spans="1:6" x14ac:dyDescent="0.2"/>
    <row r="40" spans="1:6" x14ac:dyDescent="0.2"/>
    <row r="41" spans="1:6" x14ac:dyDescent="0.2"/>
    <row r="42" spans="1:6" x14ac:dyDescent="0.2"/>
    <row r="45" spans="1:6" x14ac:dyDescent="0.2"/>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TKMNZ-2142765438-167011</_dlc_DocId>
    <_dlc_DocIdUrl xmlns="12165527-d881-4234-97f9-ee139a3f0c31">
      <Url>https://sscnz.sharepoint.com/sites/sscdms/67272/_layouts/15/DocIdRedir.aspx?ID=TKMNZ-2142765438-167011</Url>
      <Description>TKMNZ-2142765438-167011</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AAEEDD9F4C96C040AEF8BCB67CFD3650" ma:contentTypeVersion="539" ma:contentTypeDescription="" ma:contentTypeScope="" ma:versionID="9755ce1c468a01c3a5e036289190d89f">
  <xsd:schema xmlns:xsd="http://www.w3.org/2001/XMLSchema" xmlns:xs="http://www.w3.org/2001/XMLSchema" xmlns:p="http://schemas.microsoft.com/office/2006/metadata/properties" xmlns:ns2="12165527-d881-4234-97f9-ee139a3f0c31" targetNamespace="http://schemas.microsoft.com/office/2006/metadata/properties" ma:root="true" ma:fieldsID="f49fd711ede1070d43bc0726c27807e5"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http://www.w3.org/XML/1998/namespace"/>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12165527-d881-4234-97f9-ee139a3f0c31"/>
    <ds:schemaRef ds:uri="http://purl.org/dc/terms/"/>
  </ds:schemaRefs>
</ds:datastoreItem>
</file>

<file path=customXml/itemProps4.xml><?xml version="1.0" encoding="utf-8"?>
<ds:datastoreItem xmlns:ds="http://schemas.openxmlformats.org/officeDocument/2006/customXml" ds:itemID="{326860E0-824F-4B0F-820F-6BDC67ACAF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Toni Vincent</cp:lastModifiedBy>
  <cp:revision/>
  <dcterms:created xsi:type="dcterms:W3CDTF">2010-10-17T20:59:02Z</dcterms:created>
  <dcterms:modified xsi:type="dcterms:W3CDTF">2022-08-12T00:56:14Z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0x01010054669F8639DE294E941D1F01D6045AA900AAEEDD9F4C96C040AEF8BCB67CFD3650</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e26784bd-c7d7-4ceb-9d70-f0f67e919c0d</vt:lpwstr>
  </property>
  <property fmtid="{D5CDD505-2E9C-101B-9397-08002B2CF9AE}" pid="10" name="SharedWithUsers">
    <vt:lpwstr>87;#Ken Smart;#157;#Nehalkumar patel</vt:lpwstr>
  </property>
</Properties>
</file>