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https://sscnz-my.sharepoint.com/personal/toni_vincent_ssc_govt_nz/Documents/Desktop/CE EXPENSES/"/>
    </mc:Choice>
  </mc:AlternateContent>
  <xr:revisionPtr revIDLastSave="0" documentId="8_{8AD14F0E-CBD0-4615-9E17-63D7F3569C5E}" xr6:coauthVersionLast="41" xr6:coauthVersionMax="41" xr10:uidLastSave="{00000000-0000-0000-0000-000000000000}"/>
  <bookViews>
    <workbookView xWindow="-110" yWindow="-110" windowWidth="19420" windowHeight="104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expenses'!$A$1:$E$30</definedName>
    <definedName name="_xlnm.Print_Area" localSheetId="4">'Gifts and benefits'!$A$1:$F$36</definedName>
    <definedName name="_xlnm.Print_Area" localSheetId="2">Hospitality!$A$1:$E$31</definedName>
    <definedName name="_xlnm.Print_Area" localSheetId="0">'Summary and sign-off'!$A$1:$F$23</definedName>
    <definedName name="_xlnm.Print_Area" localSheetId="1">Travel!$A$1:$E$76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4" i="3"/>
  <c r="C24" i="2"/>
  <c r="C53" i="1"/>
  <c r="C65" i="1"/>
  <c r="C18" i="1"/>
  <c r="B6" i="13" l="1"/>
  <c r="E59" i="13"/>
  <c r="C59" i="13"/>
  <c r="C27" i="4"/>
  <c r="C26" i="4"/>
  <c r="B59" i="13" l="1"/>
  <c r="B58" i="13"/>
  <c r="D58" i="13"/>
  <c r="B57" i="13"/>
  <c r="D57" i="13"/>
  <c r="D56" i="13"/>
  <c r="B56" i="13"/>
  <c r="D55" i="13"/>
  <c r="B55" i="13"/>
  <c r="D54" i="13"/>
  <c r="B54" i="13"/>
  <c r="B2" i="4"/>
  <c r="B3" i="4"/>
  <c r="B2" i="3"/>
  <c r="B3" i="3"/>
  <c r="B2" i="2"/>
  <c r="B3" i="2"/>
  <c r="B2" i="1"/>
  <c r="B3" i="1"/>
  <c r="F57" i="13" l="1"/>
  <c r="D24" i="2" s="1"/>
  <c r="F59" i="13"/>
  <c r="E25" i="4" s="1"/>
  <c r="F58" i="13"/>
  <c r="D24" i="3" s="1"/>
  <c r="F56" i="13"/>
  <c r="D65" i="1" s="1"/>
  <c r="F55" i="13"/>
  <c r="D53" i="1" s="1"/>
  <c r="F54" i="13"/>
  <c r="D18" i="1" s="1"/>
  <c r="C13" i="13"/>
  <c r="C12" i="13"/>
  <c r="C11" i="13"/>
  <c r="C16" i="13" l="1"/>
  <c r="C17" i="13"/>
  <c r="B5" i="4" l="1"/>
  <c r="B4" i="4"/>
  <c r="B5" i="3"/>
  <c r="B4" i="3"/>
  <c r="B5" i="2"/>
  <c r="B4" i="2"/>
  <c r="B5" i="1"/>
  <c r="B4" i="1"/>
  <c r="C15" i="13" l="1"/>
  <c r="F12" i="13" l="1"/>
  <c r="C25" i="4"/>
  <c r="F11" i="13" s="1"/>
  <c r="F13" i="13" l="1"/>
  <c r="B65" i="1"/>
  <c r="B17" i="13" s="1"/>
  <c r="B53" i="1"/>
  <c r="B16" i="13" s="1"/>
  <c r="B18" i="1"/>
  <c r="B15" i="13" s="1"/>
  <c r="B24" i="3" l="1"/>
  <c r="B13" i="13" s="1"/>
  <c r="B24" i="2"/>
  <c r="B12" i="13" s="1"/>
  <c r="B11" i="13" l="1"/>
  <c r="B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<sst xmlns="http://schemas.openxmlformats.org/spreadsheetml/2006/main" count="256" uniqueCount="171">
  <si>
    <t>All Other Expenses</t>
  </si>
  <si>
    <t>Total travel expenses</t>
  </si>
  <si>
    <t xml:space="preserve">Organisation Name </t>
  </si>
  <si>
    <t>Chief Executive</t>
  </si>
  <si>
    <t>International, domestic and local travel expenses</t>
  </si>
  <si>
    <t>Chief Executive Expense Disclosure</t>
  </si>
  <si>
    <t>Notes</t>
  </si>
  <si>
    <t xml:space="preserve">Notes </t>
  </si>
  <si>
    <t>* Headings on following tabs will pre populate with what you enter on this tab</t>
  </si>
  <si>
    <t>Hospitality</t>
  </si>
  <si>
    <t>Total cost will appear automatically once you put information in rows above.</t>
  </si>
  <si>
    <t>A one-off offer of something worth $25 is not included, but if the offer is made more than once a year, it should be disclosed.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</si>
  <si>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</si>
  <si>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</si>
  <si>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</si>
  <si>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</si>
  <si>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</si>
  <si>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</si>
  <si>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</si>
  <si>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</si>
  <si>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</si>
  <si>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</si>
  <si>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</si>
  <si>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</si>
  <si>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</si>
  <si>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</si>
  <si>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</si>
  <si>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</si>
  <si>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</si>
  <si>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</si>
  <si>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</si>
  <si>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</si>
  <si>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</si>
  <si>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</si>
  <si>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</si>
  <si>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</si>
  <si>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</si>
  <si>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</si>
  <si>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</si>
  <si>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</si>
  <si>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</si>
  <si>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</si>
  <si>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</si>
  <si>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</si>
  <si>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</si>
  <si>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</si>
  <si>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</si>
  <si>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</si>
  <si>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</si>
  <si>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</si>
  <si>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</si>
  <si>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</si>
  <si>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</si>
  <si>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</si>
  <si>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</si>
  <si>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</si>
  <si>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</si>
  <si>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</si>
  <si>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</si>
  <si>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</si>
  <si>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</si>
  <si>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</si>
  <si>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</si>
  <si>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</si>
  <si>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</si>
  <si>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</si>
  <si>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</si>
  <si>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</si>
  <si>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</si>
  <si>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</si>
  <si>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</si>
  <si>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</si>
  <si>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</si>
  <si>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</si>
  <si>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</si>
  <si>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</si>
  <si>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</si>
  <si>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</si>
  <si>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</si>
  <si>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</si>
  <si>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</si>
  <si>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</si>
  <si>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</si>
  <si>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</si>
  <si>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</si>
  <si>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</si>
  <si>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</si>
  <si>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</si>
  <si>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</si>
  <si>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</si>
  <si>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</si>
  <si>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</si>
  <si>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</si>
  <si>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</si>
  <si>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</si>
  <si>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</si>
  <si>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</si>
  <si>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</si>
  <si>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</si>
  <si>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</si>
  <si>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</si>
  <si>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</si>
  <si>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</si>
  <si>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</si>
  <si>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</si>
  <si>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</si>
  <si>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</si>
  <si>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</si>
  <si>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</si>
  <si>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</si>
  <si>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</si>
  <si>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</si>
  <si>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</si>
  <si>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</si>
  <si>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</si>
  <si>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</si>
  <si>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</si>
  <si>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</si>
  <si>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</si>
  <si>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Gisborne - Launch of Joint venture model to lead prevention and reduction in 
family violence and sexual violence</t>
  </si>
  <si>
    <t>Flights (incl booking fees)</t>
  </si>
  <si>
    <t>Gisborne</t>
  </si>
  <si>
    <t>Rental car (incl booking fees)</t>
  </si>
  <si>
    <t>30 and 31 October 2018</t>
  </si>
  <si>
    <t>Queenstown</t>
  </si>
  <si>
    <t>Speaking at Pacific Vision Summit</t>
  </si>
  <si>
    <t>Auckland</t>
  </si>
  <si>
    <t>6 and 7 December 2018</t>
  </si>
  <si>
    <t>Australia and NZ Central Agency Heads meeting</t>
  </si>
  <si>
    <t>Christchurch</t>
  </si>
  <si>
    <t>Frontline visit to agencies responding to the Christchurch Mosque attacks</t>
  </si>
  <si>
    <t>Wellington</t>
  </si>
  <si>
    <t>Spark</t>
  </si>
  <si>
    <t>Phone and Data costs</t>
  </si>
  <si>
    <t>July to December 2018</t>
  </si>
  <si>
    <t>State Services Commission</t>
  </si>
  <si>
    <t>Peter Hughes</t>
  </si>
  <si>
    <t>Accommodation (incl booking fees)</t>
  </si>
  <si>
    <t>(Booking fees) Flights fully refunded</t>
  </si>
  <si>
    <t>Atttendance at Christchurch Remembrance service</t>
  </si>
  <si>
    <t>Booking fees - flights fully refunded</t>
  </si>
  <si>
    <t>Deloitte</t>
  </si>
  <si>
    <t>Andrea Needham Leadership Charitable Trust</t>
  </si>
  <si>
    <t>Books given to teams within SSC</t>
  </si>
  <si>
    <t>January to June 2019</t>
  </si>
  <si>
    <t>HE Laura Clarke</t>
  </si>
  <si>
    <t>April 2019</t>
  </si>
  <si>
    <t>The New Zealand Initiative sponsored by Air New Zealand</t>
  </si>
  <si>
    <t>Invitation to attend the Deloitte Top 200 Awards (2 x tickets)</t>
  </si>
  <si>
    <t>Invitation to attend University of Canterbury 2018 Chancellor's Dinner and Te Whare Wānanga o Waitaha (UC) Council Awards</t>
  </si>
  <si>
    <t>Invitation to attend the British High Commission Homewood Christmas Ball</t>
  </si>
  <si>
    <t>Cancelled trip</t>
  </si>
  <si>
    <t>Taxi to Wellington airport</t>
  </si>
  <si>
    <t>Taxi to Auckland airport</t>
  </si>
  <si>
    <t>Taxi to Wellington Airport</t>
  </si>
  <si>
    <t>Taxi to Wellington CBD</t>
  </si>
  <si>
    <t>Taxi to Auckland Airport</t>
  </si>
  <si>
    <t>Taxi to Christchurch airport</t>
  </si>
  <si>
    <t>Speaking at Spirit of Service event</t>
  </si>
  <si>
    <t>Appointment at Government House</t>
  </si>
  <si>
    <t>Taxi to Government House</t>
  </si>
  <si>
    <t>Taxi to SSC</t>
  </si>
  <si>
    <t>Taxi to Buckle Street</t>
  </si>
  <si>
    <t>No hospitality provided</t>
  </si>
  <si>
    <t>5 x Books</t>
  </si>
  <si>
    <t>Attendance at offsite meeting with SSC Staff</t>
  </si>
  <si>
    <t>Attend funeral of Department of Conservation worker</t>
  </si>
  <si>
    <t xml:space="preserve">Cancelled trip to Canberra </t>
  </si>
  <si>
    <t xml:space="preserve">Invitation to attend the NZ Initiative Members' Retreat Dinner </t>
  </si>
  <si>
    <r>
      <t xml:space="preserve">University of </t>
    </r>
    <r>
      <rPr>
        <sz val="10"/>
        <rFont val="Arial"/>
        <family val="2"/>
      </rPr>
      <t>Canterbury</t>
    </r>
    <r>
      <rPr>
        <sz val="10"/>
        <color theme="1"/>
        <rFont val="Arial"/>
        <family val="2"/>
      </rPr>
      <t xml:space="preserve"> Chancellor, Dr John Wood</t>
    </r>
  </si>
  <si>
    <t>This disclosure has been approved by the Risk and Audit Committee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</si>
</sst>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0"/>
      <color indexed="8"/>
      <name val="ARIAL"/>
      <charset val="1"/>
    </font>
    <font>
      <sz val="10"/>
      <color rgb="FF000000"/>
      <name val="ARIAL"/>
      <charset val="1"/>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top/>
      <bottom style="thin">
        <color theme="0" tint="-0.24994659260841701"/>
      </bottom>
      <diagonal/>
    </border>
  </borders>
  <cellStyleXfs count="4">
    <xf numFmtId="0" fontId="0" fillId="0" borderId="0"/>
    <xf numFmtId="165" fontId="19" fillId="0" borderId="0" applyFont="0" applyFill="0" applyBorder="0" applyAlignment="0" applyProtection="0"/>
    <xf numFmtId="0" fontId="28" fillId="0" borderId="0">
      <alignment vertical="top"/>
    </xf>
    <xf numFmtId="0" fontId="29" fillId="0" borderId="0"/>
  </cellStyleXfs>
  <cellXfs count="16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quotePrefix="1"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11" fillId="9" borderId="7" xfId="0" applyNumberFormat="1" applyFont="1" applyFill="1" applyBorder="1" applyAlignment="1" applyProtection="1">
      <alignment horizontal="right" vertical="center"/>
      <protection locked="0"/>
    </xf>
    <xf numFmtId="167" fontId="11" fillId="9" borderId="13" xfId="0" applyNumberFormat="1" applyFont="1" applyFill="1" applyBorder="1" applyAlignment="1" applyProtection="1">
      <alignment horizontal="right" vertical="center"/>
      <protection locked="0"/>
    </xf>
    <xf numFmtId="167" fontId="11" fillId="9" borderId="12" xfId="0" applyNumberFormat="1" applyFont="1" applyFill="1" applyBorder="1" applyAlignment="1" applyProtection="1">
      <alignment horizontal="right" vertical="center"/>
      <protection locked="0"/>
    </xf>
    <xf numFmtId="0" fontId="11" fillId="9" borderId="8" xfId="0" applyFont="1" applyFill="1" applyBorder="1" applyAlignment="1" applyProtection="1">
      <alignment horizontal="left" vertical="center" wrapText="1"/>
      <protection locked="0"/>
    </xf>
    <xf numFmtId="0" fontId="11" fillId="9" borderId="10" xfId="0" applyFont="1" applyFill="1" applyBorder="1" applyAlignment="1" applyProtection="1">
      <alignment horizontal="left" vertical="center" wrapText="1"/>
      <protection locked="0"/>
    </xf>
    <xf numFmtId="0" fontId="11" fillId="9" borderId="11" xfId="0" applyFont="1" applyFill="1" applyBorder="1" applyAlignment="1" applyProtection="1">
      <alignment horizontal="left" vertical="center" wrapText="1"/>
      <protection locked="0"/>
    </xf>
    <xf numFmtId="0" fontId="11" fillId="9" borderId="9" xfId="0" applyFont="1" applyFill="1" applyBorder="1" applyAlignment="1" applyProtection="1">
      <alignment horizontal="left" vertical="center" wrapText="1"/>
      <protection locked="0"/>
    </xf>
    <xf numFmtId="0" fontId="11" fillId="9" borderId="14" xfId="0" applyFont="1" applyFill="1" applyBorder="1" applyAlignment="1" applyProtection="1">
      <alignment horizontal="left" vertical="center" wrapText="1"/>
      <protection locked="0"/>
    </xf>
    <xf numFmtId="0" fontId="11" fillId="9" borderId="15" xfId="0" applyFont="1" applyFill="1" applyBorder="1" applyAlignment="1" applyProtection="1">
      <alignment horizontal="left" vertical="center" wrapText="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4">
    <cellStyle name="Currency" xfId="1" builtinId="4"/>
    <cellStyle name="Normal" xfId="0" builtinId="0"/>
    <cellStyle name="Normal 2" xfId="3" xr:uid="{00000000-0005-0000-0000-000001000000}"/>
    <cellStyle name="Normal 3"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topLeftCell="A3" zoomScaleNormal="100" workbookViewId="0">
      <selection activeCell="A9" sqref="A9:F9"/>
    </sheetView>
  </sheetViews>
  <sheetFormatPr defaultColWidth="0" defaultRowHeight="12.5" zeroHeight="1" x14ac:dyDescent="0.25"/>
  <cols>
    <col min="1" max="1" width="35.7265625" style="17" customWidth="1"/>
    <col min="2" max="2" width="21.54296875" style="17" customWidth="1"/>
    <col min="3" max="3" width="33.54296875" style="17" customWidth="1"/>
    <col min="4" max="4" width="4.453125" style="17" customWidth="1"/>
    <col min="5" max="5" width="29" style="17" customWidth="1"/>
    <col min="6" max="6" width="19" style="17" customWidth="1"/>
    <col min="7" max="7" width="42" style="17" customWidth="1"/>
    <col min="8" max="11" width="9.1796875" style="17" hidden="1" customWidth="1"/>
    <col min="12" max="16384" width="9.1796875" style="17" hidden="1"/>
  </cols>
  <sheetData>
    <row r="1" spans="1:11" ht="26.25" customHeight="1" x14ac:dyDescent="0.25">
      <c r="A1" s="137" t="s">
        <v>64</v>
      </c>
      <c r="B1" s="137"/>
      <c r="C1" s="137"/>
      <c r="D1" s="137"/>
      <c r="E1" s="137"/>
      <c r="F1" s="137"/>
      <c r="G1" s="48"/>
      <c r="H1" s="48"/>
      <c r="I1" s="48"/>
      <c r="J1" s="48"/>
      <c r="K1" s="48"/>
    </row>
    <row r="2" spans="1:11" ht="21" customHeight="1" x14ac:dyDescent="0.25">
      <c r="A2" s="4" t="s">
        <v>2</v>
      </c>
      <c r="B2" s="138" t="s">
        <v>135</v>
      </c>
      <c r="C2" s="138"/>
      <c r="D2" s="138"/>
      <c r="E2" s="138"/>
      <c r="F2" s="138"/>
      <c r="G2" s="48"/>
      <c r="H2" s="48"/>
      <c r="I2" s="48"/>
      <c r="J2" s="48"/>
      <c r="K2" s="48"/>
    </row>
    <row r="3" spans="1:11" ht="21" customHeight="1" x14ac:dyDescent="0.25">
      <c r="A3" s="4" t="s">
        <v>65</v>
      </c>
      <c r="B3" s="138" t="s">
        <v>136</v>
      </c>
      <c r="C3" s="138"/>
      <c r="D3" s="138"/>
      <c r="E3" s="138"/>
      <c r="F3" s="138"/>
      <c r="G3" s="48"/>
      <c r="H3" s="48"/>
      <c r="I3" s="48"/>
      <c r="J3" s="48"/>
      <c r="K3" s="48"/>
    </row>
    <row r="4" spans="1:11" ht="21" customHeight="1" x14ac:dyDescent="0.25">
      <c r="A4" s="4" t="s">
        <v>48</v>
      </c>
      <c r="B4" s="139">
        <v>43282</v>
      </c>
      <c r="C4" s="139"/>
      <c r="D4" s="139"/>
      <c r="E4" s="139"/>
      <c r="F4" s="139"/>
      <c r="G4" s="48"/>
      <c r="H4" s="48"/>
      <c r="I4" s="48"/>
      <c r="J4" s="48"/>
      <c r="K4" s="48"/>
    </row>
    <row r="5" spans="1:11" ht="21" customHeight="1" x14ac:dyDescent="0.25">
      <c r="A5" s="4" t="s">
        <v>49</v>
      </c>
      <c r="B5" s="139">
        <v>43646</v>
      </c>
      <c r="C5" s="139"/>
      <c r="D5" s="139"/>
      <c r="E5" s="139"/>
      <c r="F5" s="139"/>
      <c r="G5" s="48"/>
      <c r="H5" s="48"/>
      <c r="I5" s="48"/>
      <c r="J5" s="48"/>
      <c r="K5" s="48"/>
    </row>
    <row r="6" spans="1:11" ht="21" customHeight="1" x14ac:dyDescent="0.25">
      <c r="A6" s="4" t="s">
        <v>69</v>
      </c>
      <c r="B6" s="136" t="str">
        <f>IF(AND(Travel!B7&lt;&gt;A30,Hospitality!B7&lt;&gt;A30,'All other expenses'!B7&lt;&gt;A30,'Gifts and benefits'!B7&lt;&gt;A30),A31,IF(AND(Travel!B7=A30,Hospitality!B7=A30,'All other expenses'!B7=A30,'Gifts and benefits'!B7=A30),A33,A32))</f>
        <v>Data and totals checked on all sheets</v>
      </c>
      <c r="C6" s="136"/>
      <c r="D6" s="136"/>
      <c r="E6" s="136"/>
      <c r="F6" s="136"/>
      <c r="G6" s="36"/>
      <c r="H6" s="48"/>
      <c r="I6" s="48"/>
      <c r="J6" s="48"/>
      <c r="K6" s="48"/>
    </row>
    <row r="7" spans="1:11" ht="21" customHeight="1" x14ac:dyDescent="0.25">
      <c r="A7" s="4" t="s">
        <v>86</v>
      </c>
      <c r="B7" s="135" t="s">
        <v>38</v>
      </c>
      <c r="C7" s="135"/>
      <c r="D7" s="135"/>
      <c r="E7" s="135"/>
      <c r="F7" s="135"/>
      <c r="G7" s="36"/>
      <c r="H7" s="48"/>
      <c r="I7" s="48"/>
      <c r="J7" s="48"/>
      <c r="K7" s="48"/>
    </row>
    <row r="8" spans="1:11" ht="21" customHeight="1" x14ac:dyDescent="0.25">
      <c r="A8" s="4" t="s">
        <v>66</v>
      </c>
      <c r="B8" s="135" t="s">
        <v>170</v>
      </c>
      <c r="C8" s="135"/>
      <c r="D8" s="135"/>
      <c r="E8" s="135"/>
      <c r="F8" s="135"/>
      <c r="G8" s="36"/>
      <c r="H8" s="48"/>
      <c r="I8" s="48"/>
      <c r="J8" s="48"/>
      <c r="K8" s="48"/>
    </row>
    <row r="9" spans="1:11" ht="66.75" customHeight="1" x14ac:dyDescent="0.25">
      <c r="A9" s="134" t="s">
        <v>82</v>
      </c>
      <c r="B9" s="134"/>
      <c r="C9" s="134"/>
      <c r="D9" s="134"/>
      <c r="E9" s="134"/>
      <c r="F9" s="134"/>
      <c r="G9" s="36"/>
      <c r="H9" s="48"/>
      <c r="I9" s="48"/>
      <c r="J9" s="48"/>
      <c r="K9" s="48"/>
    </row>
    <row r="10" spans="1:11" s="132" customFormat="1" ht="36" customHeight="1" x14ac:dyDescent="0.3">
      <c r="A10" s="126" t="s">
        <v>32</v>
      </c>
      <c r="B10" s="127" t="s">
        <v>15</v>
      </c>
      <c r="C10" s="127" t="s">
        <v>40</v>
      </c>
      <c r="D10" s="128"/>
      <c r="E10" s="129" t="s">
        <v>31</v>
      </c>
      <c r="F10" s="130" t="s">
        <v>43</v>
      </c>
      <c r="G10" s="131"/>
      <c r="H10" s="131"/>
      <c r="I10" s="131"/>
      <c r="J10" s="131"/>
      <c r="K10" s="131"/>
    </row>
    <row r="11" spans="1:11" ht="27.75" customHeight="1" x14ac:dyDescent="0.35">
      <c r="A11" s="11" t="s">
        <v>53</v>
      </c>
      <c r="B11" s="80">
        <f>B15+B16+B17</f>
        <v>3897.1400000000008</v>
      </c>
      <c r="C11" s="87" t="str">
        <f>IF(Travel!B6="",A34,Travel!B6)</f>
        <v>Figures exclude GST</v>
      </c>
      <c r="D11" s="8"/>
      <c r="E11" s="11" t="s">
        <v>61</v>
      </c>
      <c r="F11" s="58">
        <f>'Gifts and benefits'!C25</f>
        <v>5</v>
      </c>
      <c r="G11" s="49"/>
      <c r="H11" s="49"/>
      <c r="I11" s="49"/>
      <c r="J11" s="49"/>
      <c r="K11" s="49"/>
    </row>
    <row r="12" spans="1:11" ht="27.75" customHeight="1" x14ac:dyDescent="0.35">
      <c r="A12" s="11" t="s">
        <v>9</v>
      </c>
      <c r="B12" s="80">
        <f>Hospitality!B24</f>
        <v>0</v>
      </c>
      <c r="C12" s="87" t="str">
        <f>IF(Hospitality!B6="",A34,Hospitality!B6)</f>
        <v>Figures exclude GST</v>
      </c>
      <c r="D12" s="8"/>
      <c r="E12" s="11" t="s">
        <v>62</v>
      </c>
      <c r="F12" s="58">
        <f>'Gifts and benefits'!C26</f>
        <v>1</v>
      </c>
      <c r="G12" s="49"/>
      <c r="H12" s="49"/>
      <c r="I12" s="49"/>
      <c r="J12" s="49"/>
      <c r="K12" s="49"/>
    </row>
    <row r="13" spans="1:11" ht="27.75" customHeight="1" x14ac:dyDescent="0.25">
      <c r="A13" s="11" t="s">
        <v>14</v>
      </c>
      <c r="B13" s="80">
        <f>'All other expenses'!B24</f>
        <v>578.63</v>
      </c>
      <c r="C13" s="87" t="str">
        <f>IF('All other expenses'!B6="",A34,'All other expenses'!B6)</f>
        <v>Figures exclude GST</v>
      </c>
      <c r="D13" s="8"/>
      <c r="E13" s="11" t="s">
        <v>63</v>
      </c>
      <c r="F13" s="58">
        <f>'Gifts and benefits'!C27</f>
        <v>4</v>
      </c>
      <c r="G13" s="48"/>
      <c r="H13" s="48"/>
      <c r="I13" s="48"/>
      <c r="J13" s="48"/>
      <c r="K13" s="48"/>
    </row>
    <row r="14" spans="1:11" ht="12.75" customHeight="1" x14ac:dyDescent="0.25">
      <c r="A14" s="10"/>
      <c r="B14" s="81"/>
      <c r="C14" s="88"/>
      <c r="D14" s="59"/>
      <c r="E14" s="8"/>
      <c r="F14" s="60"/>
      <c r="G14" s="28"/>
      <c r="H14" s="28"/>
      <c r="I14" s="28"/>
      <c r="J14" s="28"/>
      <c r="K14" s="28"/>
    </row>
    <row r="15" spans="1:11" ht="27.75" customHeight="1" x14ac:dyDescent="0.25">
      <c r="A15" s="12" t="s">
        <v>29</v>
      </c>
      <c r="B15" s="82">
        <f>Travel!B18</f>
        <v>24</v>
      </c>
      <c r="C15" s="89" t="str">
        <f>C11</f>
        <v>Figures exclude GST</v>
      </c>
      <c r="D15" s="8"/>
      <c r="E15" s="8"/>
      <c r="F15" s="60"/>
      <c r="G15" s="48"/>
      <c r="H15" s="48"/>
      <c r="I15" s="48"/>
      <c r="J15" s="48"/>
      <c r="K15" s="48"/>
    </row>
    <row r="16" spans="1:11" ht="27.75" customHeight="1" x14ac:dyDescent="0.25">
      <c r="A16" s="12" t="s">
        <v>57</v>
      </c>
      <c r="B16" s="82">
        <f>Travel!B53</f>
        <v>3808.3400000000006</v>
      </c>
      <c r="C16" s="89" t="str">
        <f>C11</f>
        <v>Figures exclude GST</v>
      </c>
      <c r="D16" s="61"/>
      <c r="E16" s="8"/>
      <c r="F16" s="62"/>
      <c r="G16" s="48"/>
      <c r="H16" s="48"/>
      <c r="I16" s="48"/>
      <c r="J16" s="48"/>
      <c r="K16" s="48"/>
    </row>
    <row r="17" spans="1:11" ht="27.75" customHeight="1" x14ac:dyDescent="0.25">
      <c r="A17" s="12" t="s">
        <v>30</v>
      </c>
      <c r="B17" s="82">
        <f>Travel!B65</f>
        <v>64.800000000000011</v>
      </c>
      <c r="C17" s="89" t="str">
        <f>C11</f>
        <v>Figures exclude GST</v>
      </c>
      <c r="D17" s="8"/>
      <c r="E17" s="8"/>
      <c r="F17" s="62"/>
      <c r="G17" s="48"/>
      <c r="H17" s="48"/>
      <c r="I17" s="48"/>
      <c r="J17" s="48"/>
      <c r="K17" s="48"/>
    </row>
    <row r="18" spans="1:11" ht="27.75" customHeight="1" x14ac:dyDescent="0.3">
      <c r="A18" s="29"/>
      <c r="B18" s="24"/>
      <c r="C18" s="29"/>
      <c r="D18" s="7"/>
      <c r="E18" s="7"/>
      <c r="F18" s="63"/>
      <c r="G18" s="64"/>
      <c r="H18" s="64"/>
      <c r="I18" s="64"/>
      <c r="J18" s="64"/>
      <c r="K18" s="64"/>
    </row>
    <row r="19" spans="1:11" ht="13" x14ac:dyDescent="0.3">
      <c r="A19" s="54" t="s">
        <v>7</v>
      </c>
      <c r="B19" s="27"/>
      <c r="C19" s="28"/>
      <c r="D19" s="29"/>
      <c r="E19" s="29"/>
      <c r="F19" s="29"/>
      <c r="G19" s="29"/>
      <c r="H19" s="29"/>
      <c r="I19" s="29"/>
      <c r="J19" s="29"/>
      <c r="K19" s="29"/>
    </row>
    <row r="20" spans="1:11" x14ac:dyDescent="0.25">
      <c r="A20" s="25" t="s">
        <v>8</v>
      </c>
      <c r="B20" s="55"/>
      <c r="C20" s="55"/>
      <c r="D20" s="28"/>
      <c r="E20" s="28"/>
      <c r="F20" s="28"/>
      <c r="G20" s="29"/>
      <c r="H20" s="29"/>
      <c r="I20" s="29"/>
      <c r="J20" s="29"/>
      <c r="K20" s="29"/>
    </row>
    <row r="21" spans="1:11" ht="12.65" customHeight="1" x14ac:dyDescent="0.25">
      <c r="A21" s="25" t="s">
        <v>41</v>
      </c>
      <c r="B21" s="55"/>
      <c r="C21" s="55"/>
      <c r="D21" s="22"/>
      <c r="E21" s="29"/>
      <c r="F21" s="29"/>
      <c r="G21" s="29"/>
      <c r="H21" s="29"/>
      <c r="I21" s="29"/>
      <c r="J21" s="29"/>
      <c r="K21" s="29"/>
    </row>
    <row r="22" spans="1:11" ht="12.65" customHeight="1" x14ac:dyDescent="0.25">
      <c r="A22" s="25" t="s">
        <v>50</v>
      </c>
      <c r="B22" s="55"/>
      <c r="C22" s="55"/>
      <c r="D22" s="22"/>
      <c r="E22" s="29"/>
      <c r="F22" s="29"/>
      <c r="G22" s="29"/>
      <c r="H22" s="29"/>
      <c r="I22" s="29"/>
      <c r="J22" s="29"/>
      <c r="K22" s="29"/>
    </row>
    <row r="23" spans="1:11" ht="12.65" customHeight="1" x14ac:dyDescent="0.25">
      <c r="A23" s="25" t="s">
        <v>67</v>
      </c>
      <c r="B23" s="55"/>
      <c r="C23" s="55"/>
      <c r="D23" s="22"/>
      <c r="E23" s="29"/>
      <c r="F23" s="29"/>
      <c r="G23" s="29"/>
      <c r="H23" s="29"/>
      <c r="I23" s="29"/>
      <c r="J23" s="29"/>
      <c r="K23" s="29"/>
    </row>
    <row r="24" spans="1:11" x14ac:dyDescent="0.25">
      <c r="A24" s="42"/>
      <c r="B24" s="29"/>
      <c r="C24" s="29"/>
      <c r="D24" s="29"/>
      <c r="E24" s="29"/>
      <c r="F24" s="48"/>
      <c r="G24" s="48"/>
      <c r="H24" s="48"/>
      <c r="I24" s="48"/>
      <c r="J24" s="48"/>
      <c r="K24" s="48"/>
    </row>
    <row r="25" spans="1:11" ht="13" hidden="1" x14ac:dyDescent="0.3">
      <c r="A25" s="15" t="s">
        <v>94</v>
      </c>
      <c r="B25" s="16"/>
      <c r="C25" s="16"/>
      <c r="D25" s="16"/>
      <c r="E25" s="16"/>
      <c r="F25" s="16"/>
      <c r="G25" s="48"/>
      <c r="H25" s="48"/>
      <c r="I25" s="48"/>
      <c r="J25" s="48"/>
      <c r="K25" s="48"/>
    </row>
    <row r="26" spans="1:11" ht="12.75" hidden="1" customHeight="1" x14ac:dyDescent="0.25">
      <c r="A26" s="14" t="s">
        <v>108</v>
      </c>
      <c r="B26" s="6"/>
      <c r="C26" s="6"/>
      <c r="D26" s="14"/>
      <c r="E26" s="14"/>
      <c r="F26" s="14"/>
      <c r="G26" s="48"/>
      <c r="H26" s="48"/>
      <c r="I26" s="48"/>
      <c r="J26" s="48"/>
      <c r="K26" s="48"/>
    </row>
    <row r="27" spans="1:11" hidden="1" x14ac:dyDescent="0.25">
      <c r="A27" s="13" t="s">
        <v>39</v>
      </c>
      <c r="B27" s="13"/>
      <c r="C27" s="13"/>
      <c r="D27" s="13"/>
      <c r="E27" s="13"/>
      <c r="F27" s="13"/>
      <c r="G27" s="48"/>
      <c r="H27" s="48"/>
      <c r="I27" s="48"/>
      <c r="J27" s="48"/>
      <c r="K27" s="48"/>
    </row>
    <row r="28" spans="1:11" hidden="1" x14ac:dyDescent="0.25">
      <c r="A28" s="13" t="s">
        <v>12</v>
      </c>
      <c r="B28" s="13"/>
      <c r="C28" s="13"/>
      <c r="D28" s="13"/>
      <c r="E28" s="13"/>
      <c r="F28" s="13"/>
      <c r="G28" s="48"/>
      <c r="H28" s="48"/>
      <c r="I28" s="48"/>
      <c r="J28" s="48"/>
      <c r="K28" s="48"/>
    </row>
    <row r="29" spans="1:11" hidden="1" x14ac:dyDescent="0.25">
      <c r="A29" s="14" t="s">
        <v>79</v>
      </c>
      <c r="B29" s="14"/>
      <c r="C29" s="14"/>
      <c r="D29" s="14"/>
      <c r="E29" s="14"/>
      <c r="F29" s="14"/>
      <c r="G29" s="48"/>
      <c r="H29" s="48"/>
      <c r="I29" s="48"/>
      <c r="J29" s="48"/>
      <c r="K29" s="48"/>
    </row>
    <row r="30" spans="1:11" hidden="1" x14ac:dyDescent="0.25">
      <c r="A30" s="14" t="s">
        <v>80</v>
      </c>
      <c r="B30" s="14"/>
      <c r="C30" s="14"/>
      <c r="D30" s="14"/>
      <c r="E30" s="14"/>
      <c r="F30" s="14"/>
      <c r="G30" s="48"/>
      <c r="H30" s="48"/>
      <c r="I30" s="48"/>
      <c r="J30" s="48"/>
      <c r="K30" s="48"/>
    </row>
    <row r="31" spans="1:11" hidden="1" x14ac:dyDescent="0.25">
      <c r="A31" s="13" t="s">
        <v>71</v>
      </c>
      <c r="B31" s="13"/>
      <c r="C31" s="13"/>
      <c r="D31" s="13"/>
      <c r="E31" s="13"/>
      <c r="F31" s="13"/>
      <c r="G31" s="48"/>
      <c r="H31" s="48"/>
      <c r="I31" s="48"/>
      <c r="J31" s="48"/>
      <c r="K31" s="48"/>
    </row>
    <row r="32" spans="1:11" hidden="1" x14ac:dyDescent="0.25">
      <c r="A32" s="13" t="s">
        <v>72</v>
      </c>
      <c r="B32" s="13"/>
      <c r="C32" s="13"/>
      <c r="D32" s="13"/>
      <c r="E32" s="13"/>
      <c r="F32" s="13"/>
      <c r="G32" s="48"/>
      <c r="H32" s="48"/>
      <c r="I32" s="48"/>
      <c r="J32" s="48"/>
      <c r="K32" s="48"/>
    </row>
    <row r="33" spans="1:11" hidden="1" x14ac:dyDescent="0.25">
      <c r="A33" s="13" t="s">
        <v>70</v>
      </c>
      <c r="B33" s="13"/>
      <c r="C33" s="13"/>
      <c r="D33" s="13"/>
      <c r="E33" s="13"/>
      <c r="F33" s="13"/>
      <c r="G33" s="48"/>
      <c r="H33" s="48"/>
      <c r="I33" s="48"/>
      <c r="J33" s="48"/>
      <c r="K33" s="48"/>
    </row>
    <row r="34" spans="1:11" hidden="1" x14ac:dyDescent="0.25">
      <c r="A34" s="14" t="s">
        <v>42</v>
      </c>
      <c r="B34" s="14"/>
      <c r="C34" s="14"/>
      <c r="D34" s="14"/>
      <c r="E34" s="14"/>
      <c r="F34" s="14"/>
      <c r="G34" s="48"/>
      <c r="H34" s="48"/>
      <c r="I34" s="48"/>
      <c r="J34" s="48"/>
      <c r="K34" s="48"/>
    </row>
    <row r="35" spans="1:11" hidden="1" x14ac:dyDescent="0.25">
      <c r="A35" s="14" t="s">
        <v>44</v>
      </c>
      <c r="B35" s="14"/>
      <c r="C35" s="14"/>
      <c r="D35" s="14"/>
      <c r="E35" s="14"/>
      <c r="F35" s="14"/>
      <c r="G35" s="48"/>
      <c r="H35" s="48"/>
      <c r="I35" s="48"/>
      <c r="J35" s="48"/>
      <c r="K35" s="48"/>
    </row>
    <row r="36" spans="1:11" hidden="1" x14ac:dyDescent="0.25">
      <c r="A36" s="85" t="s">
        <v>60</v>
      </c>
      <c r="B36" s="84"/>
      <c r="C36" s="84"/>
      <c r="D36" s="84"/>
      <c r="E36" s="84"/>
      <c r="F36" s="84"/>
      <c r="G36" s="48"/>
      <c r="H36" s="48"/>
      <c r="I36" s="48"/>
      <c r="J36" s="48"/>
      <c r="K36" s="48"/>
    </row>
    <row r="37" spans="1:11" hidden="1" x14ac:dyDescent="0.25">
      <c r="A37" s="85" t="s">
        <v>38</v>
      </c>
      <c r="B37" s="84"/>
      <c r="C37" s="84"/>
      <c r="D37" s="84"/>
      <c r="E37" s="84"/>
      <c r="F37" s="84"/>
      <c r="G37" s="48"/>
      <c r="H37" s="48"/>
      <c r="I37" s="48"/>
      <c r="J37" s="48"/>
      <c r="K37" s="48"/>
    </row>
    <row r="38" spans="1:11" hidden="1" x14ac:dyDescent="0.25">
      <c r="A38" s="65" t="s">
        <v>22</v>
      </c>
      <c r="B38" s="5"/>
      <c r="C38" s="5"/>
      <c r="D38" s="5"/>
      <c r="E38" s="5"/>
      <c r="F38" s="5"/>
      <c r="G38" s="48"/>
      <c r="H38" s="48"/>
      <c r="I38" s="48"/>
      <c r="J38" s="48"/>
      <c r="K38" s="48"/>
    </row>
    <row r="39" spans="1:11" hidden="1" x14ac:dyDescent="0.25">
      <c r="A39" s="66" t="s">
        <v>23</v>
      </c>
      <c r="B39" s="5"/>
      <c r="C39" s="5"/>
      <c r="D39" s="5"/>
      <c r="E39" s="5"/>
      <c r="F39" s="5"/>
      <c r="G39" s="48"/>
      <c r="H39" s="48"/>
      <c r="I39" s="48"/>
      <c r="J39" s="48"/>
      <c r="K39" s="48"/>
    </row>
    <row r="40" spans="1:11" hidden="1" x14ac:dyDescent="0.25">
      <c r="A40" s="66" t="s">
        <v>25</v>
      </c>
      <c r="B40" s="5"/>
      <c r="C40" s="5"/>
      <c r="D40" s="5"/>
      <c r="E40" s="5"/>
      <c r="F40" s="5"/>
      <c r="G40" s="48"/>
      <c r="H40" s="48"/>
      <c r="I40" s="48"/>
      <c r="J40" s="48"/>
      <c r="K40" s="48"/>
    </row>
    <row r="41" spans="1:11" hidden="1" x14ac:dyDescent="0.25">
      <c r="A41" s="66" t="s">
        <v>24</v>
      </c>
      <c r="B41" s="5"/>
      <c r="C41" s="5"/>
      <c r="D41" s="5"/>
      <c r="E41" s="5"/>
      <c r="F41" s="5"/>
      <c r="G41" s="48"/>
      <c r="H41" s="48"/>
      <c r="I41" s="48"/>
      <c r="J41" s="48"/>
      <c r="K41" s="48"/>
    </row>
    <row r="42" spans="1:11" hidden="1" x14ac:dyDescent="0.25">
      <c r="A42" s="66" t="s">
        <v>26</v>
      </c>
      <c r="B42" s="5"/>
      <c r="C42" s="5"/>
      <c r="D42" s="5"/>
      <c r="E42" s="5"/>
      <c r="F42" s="5"/>
      <c r="G42" s="48"/>
      <c r="H42" s="48"/>
      <c r="I42" s="48"/>
      <c r="J42" s="48"/>
      <c r="K42" s="48"/>
    </row>
    <row r="43" spans="1:11" hidden="1" x14ac:dyDescent="0.25">
      <c r="A43" s="66" t="s">
        <v>27</v>
      </c>
      <c r="B43" s="5"/>
      <c r="C43" s="5"/>
      <c r="D43" s="5"/>
      <c r="E43" s="5"/>
      <c r="F43" s="5"/>
      <c r="G43" s="48"/>
      <c r="H43" s="48"/>
      <c r="I43" s="48"/>
      <c r="J43" s="48"/>
      <c r="K43" s="48"/>
    </row>
    <row r="44" spans="1:11" hidden="1" x14ac:dyDescent="0.25">
      <c r="A44" s="86" t="s">
        <v>20</v>
      </c>
      <c r="B44" s="84"/>
      <c r="C44" s="84"/>
      <c r="D44" s="84"/>
      <c r="E44" s="84"/>
      <c r="F44" s="84"/>
      <c r="G44" s="48"/>
      <c r="H44" s="48"/>
      <c r="I44" s="48"/>
      <c r="J44" s="48"/>
      <c r="K44" s="48"/>
    </row>
    <row r="45" spans="1:11" hidden="1" x14ac:dyDescent="0.25">
      <c r="A45" s="84" t="s">
        <v>18</v>
      </c>
      <c r="B45" s="84"/>
      <c r="C45" s="84"/>
      <c r="D45" s="84"/>
      <c r="E45" s="84"/>
      <c r="F45" s="84"/>
      <c r="G45" s="48"/>
      <c r="H45" s="48"/>
      <c r="I45" s="48"/>
      <c r="J45" s="48"/>
      <c r="K45" s="48"/>
    </row>
    <row r="46" spans="1:11" hidden="1" x14ac:dyDescent="0.25">
      <c r="A46" s="67">
        <v>-20000</v>
      </c>
      <c r="B46" s="5"/>
      <c r="C46" s="5"/>
      <c r="D46" s="5"/>
      <c r="E46" s="5"/>
      <c r="F46" s="5"/>
      <c r="G46" s="48"/>
      <c r="H46" s="48"/>
      <c r="I46" s="48"/>
      <c r="J46" s="48"/>
      <c r="K46" s="48"/>
    </row>
    <row r="47" spans="1:11" ht="25" hidden="1" x14ac:dyDescent="0.25">
      <c r="A47" s="120" t="s">
        <v>91</v>
      </c>
      <c r="B47" s="84"/>
      <c r="C47" s="84"/>
      <c r="D47" s="84"/>
      <c r="E47" s="84"/>
      <c r="F47" s="84"/>
      <c r="G47" s="48"/>
      <c r="H47" s="48"/>
      <c r="I47" s="48"/>
      <c r="J47" s="48"/>
      <c r="K47" s="48"/>
    </row>
    <row r="48" spans="1:11" ht="25" hidden="1" x14ac:dyDescent="0.25">
      <c r="A48" s="120" t="s">
        <v>90</v>
      </c>
      <c r="B48" s="84"/>
      <c r="C48" s="84"/>
      <c r="D48" s="84"/>
      <c r="E48" s="84"/>
      <c r="F48" s="84"/>
      <c r="G48" s="48"/>
      <c r="H48" s="48"/>
      <c r="I48" s="48"/>
      <c r="J48" s="48"/>
      <c r="K48" s="48"/>
    </row>
    <row r="49" spans="1:11" ht="25" hidden="1" x14ac:dyDescent="0.25">
      <c r="A49" s="121" t="s">
        <v>92</v>
      </c>
      <c r="B49" s="5"/>
      <c r="C49" s="5"/>
      <c r="D49" s="5"/>
      <c r="E49" s="5"/>
      <c r="F49" s="5"/>
      <c r="G49" s="48"/>
      <c r="H49" s="48"/>
      <c r="I49" s="48"/>
      <c r="J49" s="48"/>
      <c r="K49" s="48"/>
    </row>
    <row r="50" spans="1:11" ht="25" hidden="1" x14ac:dyDescent="0.25">
      <c r="A50" s="121" t="s">
        <v>77</v>
      </c>
      <c r="B50" s="5"/>
      <c r="C50" s="5"/>
      <c r="D50" s="5"/>
      <c r="E50" s="5"/>
      <c r="F50" s="5"/>
      <c r="G50" s="48"/>
      <c r="H50" s="48"/>
      <c r="I50" s="48"/>
      <c r="J50" s="48"/>
      <c r="K50" s="48"/>
    </row>
    <row r="51" spans="1:11" ht="37.5" hidden="1" x14ac:dyDescent="0.3">
      <c r="A51" s="121" t="s">
        <v>78</v>
      </c>
      <c r="B51" s="111"/>
      <c r="C51" s="111"/>
      <c r="D51" s="119"/>
      <c r="E51" s="68"/>
      <c r="F51" s="68"/>
      <c r="G51" s="48"/>
      <c r="H51" s="48"/>
      <c r="I51" s="48"/>
      <c r="J51" s="48"/>
      <c r="K51" s="48"/>
    </row>
    <row r="52" spans="1:11" ht="13" hidden="1" x14ac:dyDescent="0.3">
      <c r="A52" s="116" t="s">
        <v>81</v>
      </c>
      <c r="B52" s="117"/>
      <c r="C52" s="117"/>
      <c r="D52" s="110"/>
      <c r="E52" s="69"/>
      <c r="F52" s="69" t="b">
        <v>1</v>
      </c>
      <c r="G52" s="48"/>
      <c r="H52" s="48"/>
      <c r="I52" s="48"/>
      <c r="J52" s="48"/>
      <c r="K52" s="48"/>
    </row>
    <row r="53" spans="1:11" ht="13" hidden="1" x14ac:dyDescent="0.3">
      <c r="A53" s="118" t="s">
        <v>93</v>
      </c>
      <c r="B53" s="116"/>
      <c r="C53" s="116"/>
      <c r="D53" s="116"/>
      <c r="E53" s="69"/>
      <c r="F53" s="69" t="b">
        <v>0</v>
      </c>
      <c r="G53" s="48"/>
      <c r="H53" s="48"/>
      <c r="I53" s="48"/>
      <c r="J53" s="48"/>
      <c r="K53" s="48"/>
    </row>
    <row r="54" spans="1:11" ht="13" hidden="1" x14ac:dyDescent="0.25">
      <c r="A54" s="122"/>
      <c r="B54" s="112">
        <f>COUNT(Travel!B12:B17)</f>
        <v>1</v>
      </c>
      <c r="C54" s="112"/>
      <c r="D54" s="112">
        <f>COUNTIF(Travel!D12:D17,"*")</f>
        <v>1</v>
      </c>
      <c r="E54" s="113"/>
      <c r="F54" s="113" t="b">
        <f>MIN(B54,D54)=MAX(B54,D54)</f>
        <v>1</v>
      </c>
      <c r="G54" s="48"/>
      <c r="H54" s="48"/>
      <c r="I54" s="48"/>
      <c r="J54" s="48"/>
      <c r="K54" s="48"/>
    </row>
    <row r="55" spans="1:11" ht="13" hidden="1" x14ac:dyDescent="0.25">
      <c r="A55" s="122" t="s">
        <v>76</v>
      </c>
      <c r="B55" s="112">
        <f>COUNT(Travel!B22:B52)</f>
        <v>19</v>
      </c>
      <c r="C55" s="112"/>
      <c r="D55" s="112">
        <f>COUNTIF(Travel!D22:D52,"*")</f>
        <v>19</v>
      </c>
      <c r="E55" s="113"/>
      <c r="F55" s="113" t="b">
        <f>MIN(B55,D55)=MAX(B55,D55)</f>
        <v>1</v>
      </c>
    </row>
    <row r="56" spans="1:11" ht="13" hidden="1" x14ac:dyDescent="0.3">
      <c r="A56" s="123"/>
      <c r="B56" s="112">
        <f>COUNT(Travel!B57:B64)</f>
        <v>3</v>
      </c>
      <c r="C56" s="112"/>
      <c r="D56" s="112">
        <f>COUNTIF(Travel!D57:D64,"*")</f>
        <v>3</v>
      </c>
      <c r="E56" s="113"/>
      <c r="F56" s="113" t="b">
        <f>MIN(B56,D56)=MAX(B56,D56)</f>
        <v>1</v>
      </c>
    </row>
    <row r="57" spans="1:11" ht="13" hidden="1" x14ac:dyDescent="0.3">
      <c r="A57" s="124" t="s">
        <v>74</v>
      </c>
      <c r="B57" s="114">
        <f>COUNT(Hospitality!B11:B23)</f>
        <v>0</v>
      </c>
      <c r="C57" s="114"/>
      <c r="D57" s="114">
        <f>COUNTIF(Hospitality!D11:D23,"*")</f>
        <v>0</v>
      </c>
      <c r="E57" s="115"/>
      <c r="F57" s="115" t="b">
        <f>MIN(B57,D57)=MAX(B57,D57)</f>
        <v>1</v>
      </c>
    </row>
    <row r="58" spans="1:11" ht="13" hidden="1" x14ac:dyDescent="0.3">
      <c r="A58" s="125" t="s">
        <v>75</v>
      </c>
      <c r="B58" s="113">
        <f>COUNT('All other expenses'!B11:B23)</f>
        <v>2</v>
      </c>
      <c r="C58" s="113"/>
      <c r="D58" s="113">
        <f>COUNTIF('All other expenses'!D11:D23,"*")</f>
        <v>2</v>
      </c>
      <c r="E58" s="113"/>
      <c r="F58" s="113" t="b">
        <f>MIN(B58,D58)=MAX(B58,D58)</f>
        <v>1</v>
      </c>
    </row>
    <row r="59" spans="1:11" ht="13" hidden="1" x14ac:dyDescent="0.3">
      <c r="A59" s="124" t="s">
        <v>73</v>
      </c>
      <c r="B59" s="114">
        <f>COUNTIF('Gifts and benefits'!B11:B24,"*")</f>
        <v>5</v>
      </c>
      <c r="C59" s="114">
        <f>COUNTIF('Gifts and benefits'!C11:C24,"*")</f>
        <v>5</v>
      </c>
      <c r="D59" s="114"/>
      <c r="E59" s="114">
        <f>COUNTA('Gifts and benefits'!E11:E24)</f>
        <v>5</v>
      </c>
      <c r="F59" s="115" t="b">
        <f>MIN(B59,C59,E59)=MAX(B59,C59,E59)</f>
        <v>1</v>
      </c>
    </row>
    <row r="60" spans="1:11" x14ac:dyDescent="0.25"/>
    <row r="61" spans="1:11" hidden="1" x14ac:dyDescent="0.25"/>
    <row r="62" spans="1:11" hidden="1" x14ac:dyDescent="0.25"/>
    <row r="63" spans="1:11" hidden="1" x14ac:dyDescent="0.25"/>
    <row r="64" spans="1: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0"/>
  <sheetViews>
    <sheetView topLeftCell="C1" zoomScaleNormal="100" workbookViewId="0">
      <selection activeCell="B7" sqref="B7:E7"/>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7.54296875" style="17" customWidth="1"/>
    <col min="7" max="9" width="9.1796875" style="17" hidden="1" customWidth="1"/>
    <col min="10" max="13" width="0" style="17" hidden="1" customWidth="1"/>
    <col min="14" max="16384" width="9.1796875" style="17" hidden="1"/>
  </cols>
  <sheetData>
    <row r="1" spans="1:6" ht="26.25" customHeight="1" x14ac:dyDescent="0.25">
      <c r="A1" s="137" t="s">
        <v>5</v>
      </c>
      <c r="B1" s="137"/>
      <c r="C1" s="137"/>
      <c r="D1" s="137"/>
      <c r="E1" s="137"/>
      <c r="F1" s="48"/>
    </row>
    <row r="2" spans="1:6" ht="21" customHeight="1" x14ac:dyDescent="0.25">
      <c r="A2" s="4" t="s">
        <v>2</v>
      </c>
      <c r="B2" s="149" t="str">
        <f>'Summary and sign-off'!B2:F2</f>
        <v>State Services Commission</v>
      </c>
      <c r="C2" s="149"/>
      <c r="D2" s="149"/>
      <c r="E2" s="149"/>
      <c r="F2" s="48"/>
    </row>
    <row r="3" spans="1:6" ht="21" customHeight="1" x14ac:dyDescent="0.25">
      <c r="A3" s="4" t="s">
        <v>3</v>
      </c>
      <c r="B3" s="149" t="str">
        <f>'Summary and sign-off'!B3:F3</f>
        <v>Peter Hughes</v>
      </c>
      <c r="C3" s="149"/>
      <c r="D3" s="149"/>
      <c r="E3" s="149"/>
      <c r="F3" s="48"/>
    </row>
    <row r="4" spans="1:6" ht="21" customHeight="1" x14ac:dyDescent="0.25">
      <c r="A4" s="4" t="s">
        <v>46</v>
      </c>
      <c r="B4" s="149">
        <f>'Summary and sign-off'!B4:F4</f>
        <v>43282</v>
      </c>
      <c r="C4" s="149"/>
      <c r="D4" s="149"/>
      <c r="E4" s="149"/>
      <c r="F4" s="48"/>
    </row>
    <row r="5" spans="1:6" ht="21" customHeight="1" x14ac:dyDescent="0.25">
      <c r="A5" s="4" t="s">
        <v>47</v>
      </c>
      <c r="B5" s="149">
        <f>'Summary and sign-off'!B5:F5</f>
        <v>43646</v>
      </c>
      <c r="C5" s="149"/>
      <c r="D5" s="149"/>
      <c r="E5" s="149"/>
      <c r="F5" s="48"/>
    </row>
    <row r="6" spans="1:6" ht="21" customHeight="1" x14ac:dyDescent="0.25">
      <c r="A6" s="4" t="s">
        <v>13</v>
      </c>
      <c r="B6" s="135" t="s">
        <v>12</v>
      </c>
      <c r="C6" s="135"/>
      <c r="D6" s="135"/>
      <c r="E6" s="135"/>
      <c r="F6" s="48"/>
    </row>
    <row r="7" spans="1:6" ht="21" customHeight="1" x14ac:dyDescent="0.25">
      <c r="A7" s="4" t="s">
        <v>69</v>
      </c>
      <c r="B7" s="135" t="s">
        <v>80</v>
      </c>
      <c r="C7" s="135"/>
      <c r="D7" s="135"/>
      <c r="E7" s="135"/>
      <c r="F7" s="48"/>
    </row>
    <row r="8" spans="1:6" ht="36" customHeight="1" x14ac:dyDescent="0.3">
      <c r="A8" s="152" t="s">
        <v>4</v>
      </c>
      <c r="B8" s="153"/>
      <c r="C8" s="153"/>
      <c r="D8" s="153"/>
      <c r="E8" s="153"/>
      <c r="F8" s="24"/>
    </row>
    <row r="9" spans="1:6" ht="36" customHeight="1" x14ac:dyDescent="0.3">
      <c r="A9" s="154" t="s">
        <v>95</v>
      </c>
      <c r="B9" s="155"/>
      <c r="C9" s="155"/>
      <c r="D9" s="155"/>
      <c r="E9" s="155"/>
      <c r="F9" s="24"/>
    </row>
    <row r="10" spans="1:6" ht="24.75" customHeight="1" x14ac:dyDescent="0.35">
      <c r="A10" s="151" t="s">
        <v>96</v>
      </c>
      <c r="B10" s="156"/>
      <c r="C10" s="151"/>
      <c r="D10" s="151"/>
      <c r="E10" s="151"/>
      <c r="F10" s="49"/>
    </row>
    <row r="11" spans="1:6" ht="27" customHeight="1" x14ac:dyDescent="0.25">
      <c r="A11" s="37" t="s">
        <v>33</v>
      </c>
      <c r="B11" s="37" t="s">
        <v>97</v>
      </c>
      <c r="C11" s="37" t="s">
        <v>98</v>
      </c>
      <c r="D11" s="37" t="s">
        <v>68</v>
      </c>
      <c r="E11" s="37" t="s">
        <v>45</v>
      </c>
      <c r="F11" s="50"/>
    </row>
    <row r="12" spans="1:6" s="70" customFormat="1" hidden="1" x14ac:dyDescent="0.25">
      <c r="A12" s="94"/>
      <c r="B12" s="91"/>
      <c r="C12" s="92"/>
      <c r="D12" s="92"/>
      <c r="E12" s="93"/>
      <c r="F12" s="1"/>
    </row>
    <row r="13" spans="1:6" s="70" customFormat="1" x14ac:dyDescent="0.25">
      <c r="A13" s="94"/>
      <c r="B13" s="91"/>
      <c r="C13" s="92"/>
      <c r="D13" s="92"/>
      <c r="E13" s="93"/>
      <c r="F13" s="1"/>
    </row>
    <row r="14" spans="1:6" s="70" customFormat="1" x14ac:dyDescent="0.25">
      <c r="A14" s="94">
        <v>43549</v>
      </c>
      <c r="B14" s="91">
        <v>24</v>
      </c>
      <c r="C14" s="92" t="s">
        <v>167</v>
      </c>
      <c r="D14" s="92" t="s">
        <v>138</v>
      </c>
      <c r="E14" s="93"/>
      <c r="F14" s="1"/>
    </row>
    <row r="15" spans="1:6" s="70" customFormat="1" x14ac:dyDescent="0.25">
      <c r="A15" s="90"/>
      <c r="B15" s="91"/>
      <c r="C15" s="92"/>
      <c r="D15" s="92"/>
      <c r="E15" s="93"/>
      <c r="F15" s="1"/>
    </row>
    <row r="16" spans="1:6" s="70" customFormat="1" x14ac:dyDescent="0.25">
      <c r="A16" s="90"/>
      <c r="B16" s="91"/>
      <c r="C16" s="92"/>
      <c r="D16" s="92"/>
      <c r="E16" s="93"/>
      <c r="F16" s="1"/>
    </row>
    <row r="17" spans="1:6" s="70" customFormat="1" hidden="1" x14ac:dyDescent="0.25">
      <c r="A17" s="102"/>
      <c r="B17" s="103"/>
      <c r="C17" s="104"/>
      <c r="D17" s="104"/>
      <c r="E17" s="105"/>
      <c r="F17" s="1"/>
    </row>
    <row r="18" spans="1:6" ht="19.5" customHeight="1" x14ac:dyDescent="0.25">
      <c r="A18" s="106" t="s">
        <v>105</v>
      </c>
      <c r="B18" s="107">
        <f>SUM(B12:B17)</f>
        <v>24</v>
      </c>
      <c r="C18" s="108" t="str">
        <f>IF(SUBTOTAL(3,B12:B17)=SUBTOTAL(103,B12:B17),'Summary and sign-off'!$A$47,'Summary and sign-off'!$A$48)</f>
        <v>Check - there are no hidden rows with data</v>
      </c>
      <c r="D18" s="150" t="str">
        <f>IF('Summary and sign-off'!F54='Summary and sign-off'!F53,'Summary and sign-off'!A50,'Summary and sign-off'!A49)</f>
        <v>Check - each entry provides sufficient information</v>
      </c>
      <c r="E18" s="150"/>
      <c r="F18" s="48"/>
    </row>
    <row r="19" spans="1:6" ht="10.5" customHeight="1" x14ac:dyDescent="0.3">
      <c r="A19" s="29"/>
      <c r="B19" s="24"/>
      <c r="C19" s="29"/>
      <c r="D19" s="29"/>
      <c r="E19" s="29"/>
      <c r="F19" s="29"/>
    </row>
    <row r="20" spans="1:6" ht="24.75" customHeight="1" x14ac:dyDescent="0.35">
      <c r="A20" s="151" t="s">
        <v>58</v>
      </c>
      <c r="B20" s="151"/>
      <c r="C20" s="151"/>
      <c r="D20" s="151"/>
      <c r="E20" s="151"/>
      <c r="F20" s="49"/>
    </row>
    <row r="21" spans="1:6" ht="27" customHeight="1" x14ac:dyDescent="0.25">
      <c r="A21" s="37" t="s">
        <v>33</v>
      </c>
      <c r="B21" s="37" t="s">
        <v>15</v>
      </c>
      <c r="C21" s="37" t="s">
        <v>99</v>
      </c>
      <c r="D21" s="37" t="s">
        <v>68</v>
      </c>
      <c r="E21" s="37" t="s">
        <v>45</v>
      </c>
      <c r="F21" s="50"/>
    </row>
    <row r="22" spans="1:6" s="70" customFormat="1" hidden="1" x14ac:dyDescent="0.25">
      <c r="A22" s="94"/>
      <c r="B22" s="91"/>
      <c r="C22" s="92"/>
      <c r="D22" s="92"/>
      <c r="E22" s="93"/>
      <c r="F22" s="1"/>
    </row>
    <row r="23" spans="1:6" s="70" customFormat="1" x14ac:dyDescent="0.25">
      <c r="A23" s="94"/>
      <c r="B23" s="91"/>
      <c r="C23" s="92"/>
      <c r="D23" s="92"/>
      <c r="E23" s="93"/>
      <c r="F23" s="1"/>
    </row>
    <row r="24" spans="1:6" s="70" customFormat="1" ht="25" customHeight="1" x14ac:dyDescent="0.25">
      <c r="A24" s="140">
        <v>43371</v>
      </c>
      <c r="B24" s="91">
        <v>752.58</v>
      </c>
      <c r="C24" s="143" t="s">
        <v>119</v>
      </c>
      <c r="D24" s="92" t="s">
        <v>120</v>
      </c>
      <c r="E24" s="146" t="s">
        <v>121</v>
      </c>
      <c r="F24" s="1"/>
    </row>
    <row r="25" spans="1:6" s="70" customFormat="1" x14ac:dyDescent="0.25">
      <c r="A25" s="141"/>
      <c r="B25" s="91">
        <v>112.5</v>
      </c>
      <c r="C25" s="144"/>
      <c r="D25" s="92" t="s">
        <v>122</v>
      </c>
      <c r="E25" s="147"/>
      <c r="F25" s="1"/>
    </row>
    <row r="26" spans="1:6" s="70" customFormat="1" x14ac:dyDescent="0.25">
      <c r="A26" s="141"/>
      <c r="B26" s="91">
        <v>39.979999999999997</v>
      </c>
      <c r="C26" s="144"/>
      <c r="D26" s="92" t="s">
        <v>154</v>
      </c>
      <c r="E26" s="147"/>
      <c r="F26" s="1"/>
    </row>
    <row r="27" spans="1:6" s="70" customFormat="1" x14ac:dyDescent="0.25">
      <c r="A27" s="142"/>
      <c r="B27" s="91">
        <v>39.5</v>
      </c>
      <c r="C27" s="145"/>
      <c r="D27" s="92" t="s">
        <v>155</v>
      </c>
      <c r="E27" s="148"/>
      <c r="F27" s="1"/>
    </row>
    <row r="28" spans="1:6" s="70" customFormat="1" x14ac:dyDescent="0.25">
      <c r="A28" s="94"/>
      <c r="B28" s="91"/>
      <c r="C28" s="92"/>
      <c r="D28" s="92"/>
      <c r="E28" s="93"/>
      <c r="F28" s="1"/>
    </row>
    <row r="29" spans="1:6" s="70" customFormat="1" x14ac:dyDescent="0.25">
      <c r="A29" s="94">
        <v>43401</v>
      </c>
      <c r="B29" s="91">
        <v>40.99</v>
      </c>
      <c r="C29" s="92" t="s">
        <v>151</v>
      </c>
      <c r="D29" s="92" t="s">
        <v>138</v>
      </c>
      <c r="E29" s="93" t="s">
        <v>124</v>
      </c>
      <c r="F29" s="1"/>
    </row>
    <row r="30" spans="1:6" s="70" customFormat="1" x14ac:dyDescent="0.25">
      <c r="A30" s="94"/>
      <c r="B30" s="91"/>
      <c r="C30" s="92"/>
      <c r="D30" s="92"/>
      <c r="E30" s="93"/>
      <c r="F30" s="1"/>
    </row>
    <row r="31" spans="1:6" s="70" customFormat="1" x14ac:dyDescent="0.25">
      <c r="A31" s="140" t="s">
        <v>123</v>
      </c>
      <c r="B31" s="91">
        <v>329.09</v>
      </c>
      <c r="C31" s="143" t="s">
        <v>166</v>
      </c>
      <c r="D31" s="92" t="s">
        <v>120</v>
      </c>
      <c r="E31" s="146" t="s">
        <v>124</v>
      </c>
      <c r="F31" s="1"/>
    </row>
    <row r="32" spans="1:6" s="70" customFormat="1" x14ac:dyDescent="0.25">
      <c r="A32" s="141"/>
      <c r="B32" s="91">
        <v>488.22</v>
      </c>
      <c r="C32" s="144"/>
      <c r="D32" s="92" t="s">
        <v>137</v>
      </c>
      <c r="E32" s="147"/>
      <c r="F32" s="1"/>
    </row>
    <row r="33" spans="1:6" s="70" customFormat="1" x14ac:dyDescent="0.25">
      <c r="A33" s="141"/>
      <c r="B33" s="91">
        <v>214.18</v>
      </c>
      <c r="C33" s="144"/>
      <c r="D33" s="92" t="s">
        <v>122</v>
      </c>
      <c r="E33" s="147"/>
      <c r="F33" s="1"/>
    </row>
    <row r="34" spans="1:6" s="70" customFormat="1" x14ac:dyDescent="0.25">
      <c r="A34" s="142"/>
      <c r="B34" s="91">
        <v>36.83</v>
      </c>
      <c r="C34" s="145"/>
      <c r="D34" s="92" t="s">
        <v>152</v>
      </c>
      <c r="E34" s="148"/>
      <c r="F34" s="1"/>
    </row>
    <row r="35" spans="1:6" s="70" customFormat="1" x14ac:dyDescent="0.25">
      <c r="A35" s="94"/>
      <c r="B35" s="91"/>
      <c r="C35" s="92"/>
      <c r="D35" s="92"/>
      <c r="E35" s="93"/>
      <c r="F35" s="1"/>
    </row>
    <row r="36" spans="1:6" s="70" customFormat="1" x14ac:dyDescent="0.25">
      <c r="A36" s="140">
        <v>43417</v>
      </c>
      <c r="B36" s="91">
        <v>231.22</v>
      </c>
      <c r="C36" s="143" t="s">
        <v>125</v>
      </c>
      <c r="D36" s="92" t="s">
        <v>120</v>
      </c>
      <c r="E36" s="146" t="s">
        <v>126</v>
      </c>
      <c r="F36" s="1"/>
    </row>
    <row r="37" spans="1:6" s="70" customFormat="1" x14ac:dyDescent="0.25">
      <c r="A37" s="142"/>
      <c r="B37" s="91">
        <v>56.82</v>
      </c>
      <c r="C37" s="145"/>
      <c r="D37" s="92" t="s">
        <v>153</v>
      </c>
      <c r="E37" s="148"/>
      <c r="F37" s="1"/>
    </row>
    <row r="38" spans="1:6" s="70" customFormat="1" x14ac:dyDescent="0.25">
      <c r="A38" s="94"/>
      <c r="B38" s="91"/>
      <c r="C38" s="92"/>
      <c r="D38" s="92"/>
      <c r="E38" s="93"/>
      <c r="F38" s="1"/>
    </row>
    <row r="39" spans="1:6" s="70" customFormat="1" x14ac:dyDescent="0.25">
      <c r="A39" s="140" t="s">
        <v>127</v>
      </c>
      <c r="B39" s="91">
        <v>603.82000000000005</v>
      </c>
      <c r="C39" s="143" t="s">
        <v>128</v>
      </c>
      <c r="D39" s="92" t="s">
        <v>120</v>
      </c>
      <c r="E39" s="146" t="s">
        <v>126</v>
      </c>
      <c r="F39" s="1"/>
    </row>
    <row r="40" spans="1:6" s="70" customFormat="1" x14ac:dyDescent="0.25">
      <c r="A40" s="141"/>
      <c r="B40" s="91">
        <v>39.700000000000003</v>
      </c>
      <c r="C40" s="144"/>
      <c r="D40" s="92" t="s">
        <v>154</v>
      </c>
      <c r="E40" s="147"/>
      <c r="F40" s="1"/>
    </row>
    <row r="41" spans="1:6" s="70" customFormat="1" x14ac:dyDescent="0.25">
      <c r="A41" s="141"/>
      <c r="B41" s="91">
        <v>62.84</v>
      </c>
      <c r="C41" s="144"/>
      <c r="D41" s="92" t="s">
        <v>156</v>
      </c>
      <c r="E41" s="147"/>
      <c r="F41" s="1"/>
    </row>
    <row r="42" spans="1:6" s="70" customFormat="1" x14ac:dyDescent="0.25">
      <c r="A42" s="142"/>
      <c r="B42" s="91">
        <v>47.34</v>
      </c>
      <c r="C42" s="145"/>
      <c r="D42" s="92" t="s">
        <v>155</v>
      </c>
      <c r="E42" s="148"/>
      <c r="F42" s="1"/>
    </row>
    <row r="43" spans="1:6" s="70" customFormat="1" x14ac:dyDescent="0.25">
      <c r="A43" s="94"/>
      <c r="B43" s="91"/>
      <c r="C43" s="92"/>
      <c r="D43" s="92"/>
      <c r="E43" s="93"/>
      <c r="F43" s="1"/>
    </row>
    <row r="44" spans="1:6" s="70" customFormat="1" x14ac:dyDescent="0.25">
      <c r="A44" s="94">
        <v>43549</v>
      </c>
      <c r="B44" s="91">
        <v>296.36</v>
      </c>
      <c r="C44" s="92" t="s">
        <v>130</v>
      </c>
      <c r="D44" s="92" t="s">
        <v>120</v>
      </c>
      <c r="E44" s="93" t="s">
        <v>129</v>
      </c>
      <c r="F44" s="1"/>
    </row>
    <row r="45" spans="1:6" s="70" customFormat="1" x14ac:dyDescent="0.25">
      <c r="A45" s="94"/>
      <c r="B45" s="91"/>
      <c r="C45" s="92"/>
      <c r="D45" s="92"/>
      <c r="E45" s="93"/>
      <c r="F45" s="1"/>
    </row>
    <row r="46" spans="1:6" s="70" customFormat="1" x14ac:dyDescent="0.25">
      <c r="A46" s="94">
        <v>43553</v>
      </c>
      <c r="B46" s="91">
        <v>38</v>
      </c>
      <c r="C46" s="92" t="s">
        <v>139</v>
      </c>
      <c r="D46" s="92" t="s">
        <v>140</v>
      </c>
      <c r="E46" s="93" t="s">
        <v>129</v>
      </c>
      <c r="F46" s="1"/>
    </row>
    <row r="47" spans="1:6" s="70" customFormat="1" x14ac:dyDescent="0.25">
      <c r="A47" s="94"/>
      <c r="B47" s="91"/>
      <c r="C47" s="92"/>
      <c r="D47" s="92"/>
      <c r="E47" s="93"/>
      <c r="F47" s="1"/>
    </row>
    <row r="48" spans="1:6" s="70" customFormat="1" ht="25" customHeight="1" x14ac:dyDescent="0.25">
      <c r="A48" s="140">
        <v>43627</v>
      </c>
      <c r="B48" s="91">
        <v>329.2</v>
      </c>
      <c r="C48" s="143" t="s">
        <v>158</v>
      </c>
      <c r="D48" s="92" t="s">
        <v>120</v>
      </c>
      <c r="E48" s="146" t="s">
        <v>129</v>
      </c>
      <c r="F48" s="1"/>
    </row>
    <row r="49" spans="1:6" s="70" customFormat="1" x14ac:dyDescent="0.25">
      <c r="A49" s="142"/>
      <c r="B49" s="91">
        <v>49.17</v>
      </c>
      <c r="C49" s="145"/>
      <c r="D49" s="92" t="s">
        <v>157</v>
      </c>
      <c r="E49" s="148"/>
      <c r="F49" s="1"/>
    </row>
    <row r="50" spans="1:6" s="70" customFormat="1" x14ac:dyDescent="0.25">
      <c r="A50" s="94"/>
      <c r="B50" s="91"/>
      <c r="C50" s="92"/>
      <c r="D50" s="92"/>
      <c r="E50" s="93"/>
      <c r="F50" s="1"/>
    </row>
    <row r="51" spans="1:6" s="70" customFormat="1" x14ac:dyDescent="0.25">
      <c r="A51" s="94"/>
      <c r="B51" s="91"/>
      <c r="C51" s="92"/>
      <c r="D51" s="92"/>
      <c r="E51" s="93"/>
      <c r="F51" s="1"/>
    </row>
    <row r="52" spans="1:6" s="70" customFormat="1" hidden="1" x14ac:dyDescent="0.25">
      <c r="A52" s="94"/>
      <c r="B52" s="91"/>
      <c r="C52" s="92"/>
      <c r="D52" s="92"/>
      <c r="E52" s="93"/>
      <c r="F52" s="1"/>
    </row>
    <row r="53" spans="1:6" ht="19.5" customHeight="1" x14ac:dyDescent="0.25">
      <c r="A53" s="106" t="s">
        <v>106</v>
      </c>
      <c r="B53" s="107">
        <f>SUM(B22:B52)</f>
        <v>3808.3400000000006</v>
      </c>
      <c r="C53" s="108" t="str">
        <f>IF(SUBTOTAL(3,B22:B52)=SUBTOTAL(103,B22:B52),'Summary and sign-off'!$A$47,'Summary and sign-off'!$A$48)</f>
        <v>Check - there are no hidden rows with data</v>
      </c>
      <c r="D53" s="150" t="str">
        <f>IF('Summary and sign-off'!F55='Summary and sign-off'!F53,'Summary and sign-off'!A50,'Summary and sign-off'!A49)</f>
        <v>Check - each entry provides sufficient information</v>
      </c>
      <c r="E53" s="150"/>
      <c r="F53" s="48"/>
    </row>
    <row r="54" spans="1:6" ht="10.5" customHeight="1" x14ac:dyDescent="0.3">
      <c r="A54" s="29"/>
      <c r="B54" s="24"/>
      <c r="C54" s="29"/>
      <c r="D54" s="29"/>
      <c r="E54" s="29"/>
      <c r="F54" s="29"/>
    </row>
    <row r="55" spans="1:6" ht="24.75" customHeight="1" x14ac:dyDescent="0.25">
      <c r="A55" s="151" t="s">
        <v>28</v>
      </c>
      <c r="B55" s="151"/>
      <c r="C55" s="151"/>
      <c r="D55" s="151"/>
      <c r="E55" s="151"/>
      <c r="F55" s="48"/>
    </row>
    <row r="56" spans="1:6" ht="27" customHeight="1" x14ac:dyDescent="0.25">
      <c r="A56" s="37" t="s">
        <v>33</v>
      </c>
      <c r="B56" s="37" t="s">
        <v>15</v>
      </c>
      <c r="C56" s="37" t="s">
        <v>100</v>
      </c>
      <c r="D56" s="37" t="s">
        <v>55</v>
      </c>
      <c r="E56" s="37" t="s">
        <v>45</v>
      </c>
      <c r="F56" s="51"/>
    </row>
    <row r="57" spans="1:6" s="70" customFormat="1" hidden="1" x14ac:dyDescent="0.25">
      <c r="A57" s="94"/>
      <c r="B57" s="91"/>
      <c r="C57" s="92"/>
      <c r="D57" s="92"/>
      <c r="E57" s="93"/>
      <c r="F57" s="1"/>
    </row>
    <row r="58" spans="1:6" s="70" customFormat="1" x14ac:dyDescent="0.25">
      <c r="A58" s="94"/>
      <c r="B58" s="91"/>
      <c r="C58" s="92"/>
      <c r="D58" s="92"/>
      <c r="E58" s="93"/>
      <c r="F58" s="1"/>
    </row>
    <row r="59" spans="1:6" s="70" customFormat="1" x14ac:dyDescent="0.25">
      <c r="A59" s="94">
        <v>43511</v>
      </c>
      <c r="B59" s="91">
        <v>20.76</v>
      </c>
      <c r="C59" s="92" t="s">
        <v>165</v>
      </c>
      <c r="D59" s="92" t="s">
        <v>162</v>
      </c>
      <c r="E59" s="93" t="s">
        <v>131</v>
      </c>
      <c r="F59" s="1"/>
    </row>
    <row r="60" spans="1:6" s="70" customFormat="1" x14ac:dyDescent="0.25">
      <c r="A60" s="94"/>
      <c r="B60" s="91"/>
      <c r="C60" s="92"/>
      <c r="D60" s="92"/>
      <c r="E60" s="93"/>
      <c r="F60" s="1"/>
    </row>
    <row r="61" spans="1:6" s="70" customFormat="1" x14ac:dyDescent="0.25">
      <c r="A61" s="94">
        <v>43199</v>
      </c>
      <c r="B61" s="91">
        <v>23</v>
      </c>
      <c r="C61" s="143" t="s">
        <v>159</v>
      </c>
      <c r="D61" s="92" t="s">
        <v>160</v>
      </c>
      <c r="E61" s="146" t="s">
        <v>131</v>
      </c>
      <c r="F61" s="1"/>
    </row>
    <row r="62" spans="1:6" s="70" customFormat="1" x14ac:dyDescent="0.25">
      <c r="A62" s="94"/>
      <c r="B62" s="91">
        <v>21.04</v>
      </c>
      <c r="C62" s="145"/>
      <c r="D62" s="92" t="s">
        <v>161</v>
      </c>
      <c r="E62" s="148"/>
      <c r="F62" s="1"/>
    </row>
    <row r="63" spans="1:6" s="70" customFormat="1" x14ac:dyDescent="0.25">
      <c r="A63" s="94"/>
      <c r="B63" s="91"/>
      <c r="C63" s="92"/>
      <c r="D63" s="92"/>
      <c r="E63" s="93"/>
      <c r="F63" s="1"/>
    </row>
    <row r="64" spans="1:6" s="70" customFormat="1" hidden="1" x14ac:dyDescent="0.25">
      <c r="A64" s="94"/>
      <c r="B64" s="91"/>
      <c r="C64" s="92"/>
      <c r="D64" s="92"/>
      <c r="E64" s="93"/>
      <c r="F64" s="1"/>
    </row>
    <row r="65" spans="1:6" ht="19.5" customHeight="1" x14ac:dyDescent="0.25">
      <c r="A65" s="106" t="s">
        <v>103</v>
      </c>
      <c r="B65" s="107">
        <f>SUM(B57:B64)</f>
        <v>64.800000000000011</v>
      </c>
      <c r="C65" s="108" t="str">
        <f>IF(SUBTOTAL(3,B57:B64)=SUBTOTAL(103,B57:B64),'Summary and sign-off'!$A$47,'Summary and sign-off'!$A$48)</f>
        <v>Check - there are no hidden rows with data</v>
      </c>
      <c r="D65" s="150" t="str">
        <f>IF('Summary and sign-off'!F56='Summary and sign-off'!F53,'Summary and sign-off'!A50,'Summary and sign-off'!A49)</f>
        <v>Check - each entry provides sufficient information</v>
      </c>
      <c r="E65" s="150"/>
      <c r="F65" s="48"/>
    </row>
    <row r="66" spans="1:6" ht="10.5" customHeight="1" x14ac:dyDescent="0.3">
      <c r="A66" s="29"/>
      <c r="B66" s="78"/>
      <c r="C66" s="24"/>
      <c r="D66" s="29"/>
      <c r="E66" s="29"/>
      <c r="F66" s="29"/>
    </row>
    <row r="67" spans="1:6" ht="34.5" customHeight="1" x14ac:dyDescent="0.25">
      <c r="A67" s="52" t="s">
        <v>1</v>
      </c>
      <c r="B67" s="79">
        <f>B18+B53+B65</f>
        <v>3897.1400000000008</v>
      </c>
      <c r="C67" s="53"/>
      <c r="D67" s="53"/>
      <c r="E67" s="53"/>
      <c r="F67" s="28"/>
    </row>
    <row r="68" spans="1:6" ht="13" x14ac:dyDescent="0.3">
      <c r="A68" s="29"/>
      <c r="B68" s="24"/>
      <c r="C68" s="29"/>
      <c r="D68" s="29"/>
      <c r="E68" s="29"/>
      <c r="F68" s="29"/>
    </row>
    <row r="69" spans="1:6" ht="13" x14ac:dyDescent="0.3">
      <c r="A69" s="54" t="s">
        <v>7</v>
      </c>
      <c r="B69" s="27"/>
      <c r="C69" s="28"/>
      <c r="D69" s="28"/>
      <c r="E69" s="28"/>
      <c r="F69" s="29"/>
    </row>
    <row r="70" spans="1:6" ht="12.65" customHeight="1" x14ac:dyDescent="0.25">
      <c r="A70" s="25" t="s">
        <v>34</v>
      </c>
      <c r="B70" s="55"/>
      <c r="C70" s="55"/>
      <c r="D70" s="34"/>
      <c r="E70" s="34"/>
      <c r="F70" s="29"/>
    </row>
    <row r="71" spans="1:6" ht="13" customHeight="1" x14ac:dyDescent="0.25">
      <c r="A71" s="33" t="s">
        <v>107</v>
      </c>
      <c r="B71" s="29"/>
      <c r="C71" s="34"/>
      <c r="D71" s="29"/>
      <c r="E71" s="34"/>
      <c r="F71" s="29"/>
    </row>
    <row r="72" spans="1:6" x14ac:dyDescent="0.25">
      <c r="A72" s="33" t="s">
        <v>102</v>
      </c>
      <c r="B72" s="34"/>
      <c r="C72" s="34"/>
      <c r="D72" s="34"/>
      <c r="E72" s="56"/>
      <c r="F72" s="48"/>
    </row>
    <row r="73" spans="1:6" ht="13" x14ac:dyDescent="0.3">
      <c r="A73" s="25" t="s">
        <v>108</v>
      </c>
      <c r="B73" s="27"/>
      <c r="C73" s="28"/>
      <c r="D73" s="28"/>
      <c r="E73" s="28"/>
      <c r="F73" s="29"/>
    </row>
    <row r="74" spans="1:6" ht="13" customHeight="1" x14ac:dyDescent="0.25">
      <c r="A74" s="33" t="s">
        <v>101</v>
      </c>
      <c r="B74" s="29"/>
      <c r="C74" s="34"/>
      <c r="D74" s="29"/>
      <c r="E74" s="34"/>
      <c r="F74" s="29"/>
    </row>
    <row r="75" spans="1:6" x14ac:dyDescent="0.25">
      <c r="A75" s="33" t="s">
        <v>104</v>
      </c>
      <c r="B75" s="34"/>
      <c r="C75" s="34"/>
      <c r="D75" s="34"/>
      <c r="E75" s="56"/>
      <c r="F75" s="48"/>
    </row>
    <row r="76" spans="1:6" x14ac:dyDescent="0.25">
      <c r="A76" s="38" t="s">
        <v>116</v>
      </c>
      <c r="B76" s="38"/>
      <c r="C76" s="38"/>
      <c r="D76" s="38"/>
      <c r="E76" s="56"/>
      <c r="F76" s="48"/>
    </row>
    <row r="77" spans="1:6" x14ac:dyDescent="0.25">
      <c r="A77" s="42"/>
      <c r="B77" s="29"/>
      <c r="C77" s="29"/>
      <c r="D77" s="29"/>
      <c r="E77" s="48"/>
      <c r="F77" s="48"/>
    </row>
    <row r="78" spans="1:6" hidden="1" x14ac:dyDescent="0.25">
      <c r="A78" s="42"/>
      <c r="B78" s="29"/>
      <c r="C78" s="29"/>
      <c r="D78" s="29"/>
      <c r="E78" s="48"/>
      <c r="F78" s="48"/>
    </row>
    <row r="79" spans="1:6" hidden="1" x14ac:dyDescent="0.25"/>
    <row r="80" spans="1:6" hidden="1" x14ac:dyDescent="0.25"/>
    <row r="81" spans="1:6" hidden="1" x14ac:dyDescent="0.25"/>
    <row r="82" spans="1:6" hidden="1" x14ac:dyDescent="0.25"/>
    <row r="83" spans="1:6" ht="12.75" hidden="1" customHeight="1" x14ac:dyDescent="0.25"/>
    <row r="84" spans="1:6" hidden="1" x14ac:dyDescent="0.25"/>
    <row r="85" spans="1:6" hidden="1" x14ac:dyDescent="0.25"/>
    <row r="86" spans="1:6" hidden="1" x14ac:dyDescent="0.25">
      <c r="A86" s="57"/>
      <c r="B86" s="48"/>
      <c r="C86" s="48"/>
      <c r="D86" s="48"/>
      <c r="E86" s="48"/>
      <c r="F86" s="48"/>
    </row>
    <row r="87" spans="1:6" hidden="1" x14ac:dyDescent="0.25">
      <c r="A87" s="57"/>
      <c r="B87" s="48"/>
      <c r="C87" s="48"/>
      <c r="D87" s="48"/>
      <c r="E87" s="48"/>
      <c r="F87" s="48"/>
    </row>
    <row r="88" spans="1:6" hidden="1" x14ac:dyDescent="0.25">
      <c r="A88" s="57"/>
      <c r="B88" s="48"/>
      <c r="C88" s="48"/>
      <c r="D88" s="48"/>
      <c r="E88" s="48"/>
      <c r="F88" s="48"/>
    </row>
    <row r="89" spans="1:6" hidden="1" x14ac:dyDescent="0.25">
      <c r="A89" s="57"/>
      <c r="B89" s="48"/>
      <c r="C89" s="48"/>
      <c r="D89" s="48"/>
      <c r="E89" s="48"/>
      <c r="F89" s="48"/>
    </row>
    <row r="90" spans="1:6" hidden="1" x14ac:dyDescent="0.25">
      <c r="A90" s="57"/>
      <c r="B90" s="48"/>
      <c r="C90" s="48"/>
      <c r="D90" s="48"/>
      <c r="E90" s="48"/>
      <c r="F90" s="48"/>
    </row>
    <row r="91" spans="1:6" hidden="1" x14ac:dyDescent="0.25"/>
    <row r="92" spans="1:6" hidden="1" x14ac:dyDescent="0.25"/>
    <row r="93" spans="1:6" hidden="1" x14ac:dyDescent="0.25"/>
    <row r="94" spans="1:6" hidden="1" x14ac:dyDescent="0.25"/>
    <row r="95" spans="1:6" hidden="1" x14ac:dyDescent="0.25"/>
    <row r="96" spans="1:6" hidden="1" x14ac:dyDescent="0.25"/>
    <row r="97" hidden="1"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sheetData>
  <sheetProtection formatCells="0" formatRows="0" insertColumns="0" insertRows="0" deleteRows="0"/>
  <mergeCells count="32">
    <mergeCell ref="B7:E7"/>
    <mergeCell ref="B5:E5"/>
    <mergeCell ref="D65:E65"/>
    <mergeCell ref="A1:E1"/>
    <mergeCell ref="A20:E20"/>
    <mergeCell ref="A55:E55"/>
    <mergeCell ref="B2:E2"/>
    <mergeCell ref="B3:E3"/>
    <mergeCell ref="B4:E4"/>
    <mergeCell ref="A8:E8"/>
    <mergeCell ref="A9:E9"/>
    <mergeCell ref="B6:E6"/>
    <mergeCell ref="D18:E18"/>
    <mergeCell ref="D53:E53"/>
    <mergeCell ref="A10:E10"/>
    <mergeCell ref="C24:C27"/>
    <mergeCell ref="E61:E62"/>
    <mergeCell ref="A48:A49"/>
    <mergeCell ref="E36:E37"/>
    <mergeCell ref="E31:E34"/>
    <mergeCell ref="C48:C49"/>
    <mergeCell ref="C61:C62"/>
    <mergeCell ref="A31:A34"/>
    <mergeCell ref="A36:A37"/>
    <mergeCell ref="C31:C34"/>
    <mergeCell ref="C36:C37"/>
    <mergeCell ref="A39:A42"/>
    <mergeCell ref="C39:C42"/>
    <mergeCell ref="E39:E42"/>
    <mergeCell ref="E24:E27"/>
    <mergeCell ref="E48:E49"/>
    <mergeCell ref="A24:A2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A24 A28:A31 A38:A39 A35:A36 A43:A48 A50:A52 A12:A17 A57:A6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6 A21 A11" xr:uid="{00000000-0002-0000-0200-000001000000}"/>
  </dataValidations>
  <pageMargins left="0.70866141732283472" right="0.70866141732283472" top="0.74803149606299213" bottom="0.74803149606299213" header="0.31496062992125984" footer="0.31496062992125984"/>
  <pageSetup paperSize="8" scale="69"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B12:B17 B57:B64 B22:B52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D1" zoomScaleNormal="100" workbookViewId="0">
      <selection activeCell="B7" sqref="B7:E7"/>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9.26953125" style="17" customWidth="1"/>
    <col min="7" max="10" width="9.1796875" style="17" hidden="1" customWidth="1"/>
    <col min="11" max="13" width="0" style="17" hidden="1" customWidth="1"/>
    <col min="14" max="16384" width="0" style="17" hidden="1"/>
  </cols>
  <sheetData>
    <row r="1" spans="1:6" ht="26.25" customHeight="1" x14ac:dyDescent="0.25">
      <c r="A1" s="137" t="s">
        <v>5</v>
      </c>
      <c r="B1" s="137"/>
      <c r="C1" s="137"/>
      <c r="D1" s="137"/>
      <c r="E1" s="137"/>
      <c r="F1" s="40"/>
    </row>
    <row r="2" spans="1:6" ht="21" customHeight="1" x14ac:dyDescent="0.25">
      <c r="A2" s="4" t="s">
        <v>2</v>
      </c>
      <c r="B2" s="149" t="str">
        <f>'Summary and sign-off'!B2:F2</f>
        <v>State Services Commission</v>
      </c>
      <c r="C2" s="149"/>
      <c r="D2" s="149"/>
      <c r="E2" s="149"/>
      <c r="F2" s="40"/>
    </row>
    <row r="3" spans="1:6" ht="21" customHeight="1" x14ac:dyDescent="0.25">
      <c r="A3" s="4" t="s">
        <v>3</v>
      </c>
      <c r="B3" s="149" t="str">
        <f>'Summary and sign-off'!B3:F3</f>
        <v>Peter Hughes</v>
      </c>
      <c r="C3" s="149"/>
      <c r="D3" s="149"/>
      <c r="E3" s="149"/>
      <c r="F3" s="40"/>
    </row>
    <row r="4" spans="1:6" ht="21" customHeight="1" x14ac:dyDescent="0.25">
      <c r="A4" s="4" t="s">
        <v>46</v>
      </c>
      <c r="B4" s="149">
        <f>'Summary and sign-off'!B4:F4</f>
        <v>43282</v>
      </c>
      <c r="C4" s="149"/>
      <c r="D4" s="149"/>
      <c r="E4" s="149"/>
      <c r="F4" s="40"/>
    </row>
    <row r="5" spans="1:6" ht="21" customHeight="1" x14ac:dyDescent="0.25">
      <c r="A5" s="4" t="s">
        <v>47</v>
      </c>
      <c r="B5" s="149">
        <f>'Summary and sign-off'!B5:F5</f>
        <v>43646</v>
      </c>
      <c r="C5" s="149"/>
      <c r="D5" s="149"/>
      <c r="E5" s="149"/>
      <c r="F5" s="40"/>
    </row>
    <row r="6" spans="1:6" ht="21" customHeight="1" x14ac:dyDescent="0.25">
      <c r="A6" s="4" t="s">
        <v>13</v>
      </c>
      <c r="B6" s="135" t="s">
        <v>12</v>
      </c>
      <c r="C6" s="135"/>
      <c r="D6" s="135"/>
      <c r="E6" s="135"/>
      <c r="F6" s="40"/>
    </row>
    <row r="7" spans="1:6" ht="21" customHeight="1" x14ac:dyDescent="0.25">
      <c r="A7" s="4" t="s">
        <v>69</v>
      </c>
      <c r="B7" s="135" t="s">
        <v>80</v>
      </c>
      <c r="C7" s="135"/>
      <c r="D7" s="135"/>
      <c r="E7" s="135"/>
      <c r="F7" s="40"/>
    </row>
    <row r="8" spans="1:6" ht="35.25" customHeight="1" x14ac:dyDescent="0.35">
      <c r="A8" s="159" t="s">
        <v>109</v>
      </c>
      <c r="B8" s="159"/>
      <c r="C8" s="160"/>
      <c r="D8" s="160"/>
      <c r="E8" s="160"/>
      <c r="F8" s="44"/>
    </row>
    <row r="9" spans="1:6" ht="35.25" customHeight="1" x14ac:dyDescent="0.35">
      <c r="A9" s="157" t="s">
        <v>88</v>
      </c>
      <c r="B9" s="158"/>
      <c r="C9" s="158"/>
      <c r="D9" s="158"/>
      <c r="E9" s="158"/>
      <c r="F9" s="44"/>
    </row>
    <row r="10" spans="1:6" ht="27" customHeight="1" x14ac:dyDescent="0.25">
      <c r="A10" s="37" t="s">
        <v>112</v>
      </c>
      <c r="B10" s="37" t="s">
        <v>15</v>
      </c>
      <c r="C10" s="37" t="s">
        <v>56</v>
      </c>
      <c r="D10" s="37" t="s">
        <v>54</v>
      </c>
      <c r="E10" s="37" t="s">
        <v>45</v>
      </c>
      <c r="F10" s="25"/>
    </row>
    <row r="11" spans="1:6" s="70" customFormat="1" hidden="1" x14ac:dyDescent="0.25">
      <c r="A11" s="90"/>
      <c r="B11" s="91"/>
      <c r="C11" s="95"/>
      <c r="D11" s="95"/>
      <c r="E11" s="96"/>
      <c r="F11" s="2"/>
    </row>
    <row r="12" spans="1:6" s="70" customFormat="1" x14ac:dyDescent="0.25">
      <c r="A12" s="94"/>
      <c r="B12" s="91"/>
      <c r="C12" s="95"/>
      <c r="D12" s="95"/>
      <c r="E12" s="96"/>
      <c r="F12" s="2"/>
    </row>
    <row r="13" spans="1:6" s="70" customFormat="1" x14ac:dyDescent="0.25">
      <c r="A13" s="94"/>
      <c r="B13" s="91"/>
      <c r="C13" s="95" t="s">
        <v>163</v>
      </c>
      <c r="D13" s="95"/>
      <c r="E13" s="96"/>
      <c r="F13" s="2"/>
    </row>
    <row r="14" spans="1:6" s="70" customFormat="1" x14ac:dyDescent="0.25">
      <c r="A14" s="94"/>
      <c r="B14" s="91"/>
      <c r="C14" s="95"/>
      <c r="D14" s="95"/>
      <c r="E14" s="96"/>
      <c r="F14" s="2"/>
    </row>
    <row r="15" spans="1:6" s="70" customFormat="1" x14ac:dyDescent="0.25">
      <c r="A15" s="94"/>
      <c r="B15" s="91"/>
      <c r="C15" s="95"/>
      <c r="D15" s="95"/>
      <c r="E15" s="96"/>
      <c r="F15" s="2"/>
    </row>
    <row r="16" spans="1:6" s="70" customFormat="1" x14ac:dyDescent="0.25">
      <c r="A16" s="94"/>
      <c r="B16" s="91"/>
      <c r="C16" s="95"/>
      <c r="D16" s="95"/>
      <c r="E16" s="96"/>
      <c r="F16" s="2"/>
    </row>
    <row r="17" spans="1:6" s="70" customFormat="1" x14ac:dyDescent="0.25">
      <c r="A17" s="94"/>
      <c r="B17" s="91"/>
      <c r="C17" s="95"/>
      <c r="D17" s="95"/>
      <c r="E17" s="96"/>
      <c r="F17" s="2"/>
    </row>
    <row r="18" spans="1:6" s="70" customFormat="1" x14ac:dyDescent="0.25">
      <c r="A18" s="94"/>
      <c r="B18" s="91"/>
      <c r="C18" s="95"/>
      <c r="D18" s="95"/>
      <c r="E18" s="96"/>
      <c r="F18" s="2"/>
    </row>
    <row r="19" spans="1:6" s="70" customFormat="1" x14ac:dyDescent="0.25">
      <c r="A19" s="94"/>
      <c r="B19" s="91"/>
      <c r="C19" s="95"/>
      <c r="D19" s="95"/>
      <c r="E19" s="96"/>
      <c r="F19" s="2"/>
    </row>
    <row r="20" spans="1:6" s="70" customFormat="1" x14ac:dyDescent="0.25">
      <c r="A20" s="94"/>
      <c r="B20" s="91"/>
      <c r="C20" s="95"/>
      <c r="D20" s="95"/>
      <c r="E20" s="96"/>
      <c r="F20" s="2"/>
    </row>
    <row r="21" spans="1:6" s="70" customFormat="1" x14ac:dyDescent="0.25">
      <c r="A21" s="90"/>
      <c r="B21" s="91"/>
      <c r="C21" s="95"/>
      <c r="D21" s="95"/>
      <c r="E21" s="96"/>
      <c r="F21" s="2"/>
    </row>
    <row r="22" spans="1:6" s="70" customFormat="1" x14ac:dyDescent="0.25">
      <c r="A22" s="90"/>
      <c r="B22" s="91"/>
      <c r="C22" s="95"/>
      <c r="D22" s="95"/>
      <c r="E22" s="96"/>
      <c r="F22" s="2"/>
    </row>
    <row r="23" spans="1:6" s="70" customFormat="1" ht="11.25" hidden="1" customHeight="1" x14ac:dyDescent="0.25">
      <c r="A23" s="90"/>
      <c r="B23" s="91"/>
      <c r="C23" s="95"/>
      <c r="D23" s="95"/>
      <c r="E23" s="96"/>
      <c r="F23" s="2"/>
    </row>
    <row r="24" spans="1:6" ht="34.5" customHeight="1" x14ac:dyDescent="0.25">
      <c r="A24" s="71" t="s">
        <v>85</v>
      </c>
      <c r="B24" s="83">
        <f>SUM(B11:B23)</f>
        <v>0</v>
      </c>
      <c r="C24" s="101" t="str">
        <f>IF(SUBTOTAL(3,B11:B23)=SUBTOTAL(103,B11:B23),'Summary and sign-off'!$A$47,'Summary and sign-off'!$A$48)</f>
        <v>Check - there are no hidden rows with data</v>
      </c>
      <c r="D24" s="150" t="str">
        <f>IF('Summary and sign-off'!F57='Summary and sign-off'!F53,'Summary and sign-off'!A50,'Summary and sign-off'!A49)</f>
        <v>Check - each entry provides sufficient information</v>
      </c>
      <c r="E24" s="150"/>
      <c r="F24" s="2"/>
    </row>
    <row r="25" spans="1:6" ht="13" x14ac:dyDescent="0.3">
      <c r="A25" s="23"/>
      <c r="B25" s="22"/>
      <c r="C25" s="22"/>
      <c r="D25" s="22"/>
      <c r="E25" s="22"/>
      <c r="F25" s="40"/>
    </row>
    <row r="26" spans="1:6" ht="13" x14ac:dyDescent="0.3">
      <c r="A26" s="23" t="s">
        <v>7</v>
      </c>
      <c r="B26" s="24"/>
      <c r="C26" s="29"/>
      <c r="D26" s="22"/>
      <c r="E26" s="22"/>
      <c r="F26" s="40"/>
    </row>
    <row r="27" spans="1:6" ht="12.75" customHeight="1" x14ac:dyDescent="0.25">
      <c r="A27" s="25" t="s">
        <v>111</v>
      </c>
      <c r="B27" s="25"/>
      <c r="C27" s="25"/>
      <c r="D27" s="25"/>
      <c r="E27" s="25"/>
      <c r="F27" s="40"/>
    </row>
    <row r="28" spans="1:6" x14ac:dyDescent="0.25">
      <c r="A28" s="25" t="s">
        <v>110</v>
      </c>
      <c r="B28" s="33"/>
      <c r="C28" s="45"/>
      <c r="D28" s="46"/>
      <c r="E28" s="46"/>
      <c r="F28" s="40"/>
    </row>
    <row r="29" spans="1:6" ht="13" x14ac:dyDescent="0.3">
      <c r="A29" s="25" t="s">
        <v>108</v>
      </c>
      <c r="B29" s="27"/>
      <c r="C29" s="28"/>
      <c r="D29" s="28"/>
      <c r="E29" s="28"/>
      <c r="F29" s="29"/>
    </row>
    <row r="30" spans="1:6" x14ac:dyDescent="0.25">
      <c r="A30" s="33" t="s">
        <v>10</v>
      </c>
      <c r="B30" s="33"/>
      <c r="C30" s="45"/>
      <c r="D30" s="45"/>
      <c r="E30" s="45"/>
      <c r="F30" s="40"/>
    </row>
    <row r="31" spans="1:6" ht="12.75" customHeight="1" x14ac:dyDescent="0.25">
      <c r="A31" s="33" t="s">
        <v>117</v>
      </c>
      <c r="B31" s="33"/>
      <c r="C31" s="47"/>
      <c r="D31" s="47"/>
      <c r="E31" s="35"/>
      <c r="F31" s="40"/>
    </row>
    <row r="32" spans="1:6" x14ac:dyDescent="0.25">
      <c r="A32" s="22"/>
      <c r="B32" s="22"/>
      <c r="C32" s="22"/>
      <c r="D32" s="22"/>
      <c r="E32" s="22"/>
      <c r="F32" s="40"/>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x14ac:dyDescent="0.25"/>
    <row r="52" x14ac:dyDescent="0.25"/>
  </sheetData>
  <sheetProtection sheet="1" formatCells="0" insertRows="0" deleteRows="0"/>
  <mergeCells count="10">
    <mergeCell ref="D24:E24"/>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3" xr:uid="{00000000-0002-0000-03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topLeftCell="C1" zoomScaleNormal="100" workbookViewId="0">
      <selection activeCell="B7" sqref="B7:E7"/>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6.81640625" style="17" customWidth="1"/>
    <col min="7" max="10" width="9.1796875" style="17" hidden="1" customWidth="1"/>
    <col min="11" max="13" width="0" style="17" hidden="1" customWidth="1"/>
    <col min="14" max="16384" width="9.1796875" style="17" hidden="1"/>
  </cols>
  <sheetData>
    <row r="1" spans="1:6" ht="26.25" customHeight="1" x14ac:dyDescent="0.25">
      <c r="A1" s="137" t="s">
        <v>5</v>
      </c>
      <c r="B1" s="137"/>
      <c r="C1" s="137"/>
      <c r="D1" s="137"/>
      <c r="E1" s="137"/>
      <c r="F1" s="26"/>
    </row>
    <row r="2" spans="1:6" ht="21" customHeight="1" x14ac:dyDescent="0.25">
      <c r="A2" s="4" t="s">
        <v>2</v>
      </c>
      <c r="B2" s="149" t="str">
        <f>'Summary and sign-off'!B2:F2</f>
        <v>State Services Commission</v>
      </c>
      <c r="C2" s="149"/>
      <c r="D2" s="149"/>
      <c r="E2" s="149"/>
      <c r="F2" s="26"/>
    </row>
    <row r="3" spans="1:6" ht="21" customHeight="1" x14ac:dyDescent="0.25">
      <c r="A3" s="4" t="s">
        <v>3</v>
      </c>
      <c r="B3" s="149" t="str">
        <f>'Summary and sign-off'!B3:F3</f>
        <v>Peter Hughes</v>
      </c>
      <c r="C3" s="149"/>
      <c r="D3" s="149"/>
      <c r="E3" s="149"/>
      <c r="F3" s="26"/>
    </row>
    <row r="4" spans="1:6" ht="21" customHeight="1" x14ac:dyDescent="0.25">
      <c r="A4" s="4" t="s">
        <v>46</v>
      </c>
      <c r="B4" s="149">
        <f>'Summary and sign-off'!B4:F4</f>
        <v>43282</v>
      </c>
      <c r="C4" s="149"/>
      <c r="D4" s="149"/>
      <c r="E4" s="149"/>
      <c r="F4" s="26"/>
    </row>
    <row r="5" spans="1:6" ht="21" customHeight="1" x14ac:dyDescent="0.25">
      <c r="A5" s="4" t="s">
        <v>47</v>
      </c>
      <c r="B5" s="149">
        <f>'Summary and sign-off'!B5:F5</f>
        <v>43646</v>
      </c>
      <c r="C5" s="149"/>
      <c r="D5" s="149"/>
      <c r="E5" s="149"/>
      <c r="F5" s="26"/>
    </row>
    <row r="6" spans="1:6" ht="21" customHeight="1" x14ac:dyDescent="0.25">
      <c r="A6" s="4" t="s">
        <v>13</v>
      </c>
      <c r="B6" s="135" t="s">
        <v>12</v>
      </c>
      <c r="C6" s="135"/>
      <c r="D6" s="135"/>
      <c r="E6" s="135"/>
      <c r="F6" s="36"/>
    </row>
    <row r="7" spans="1:6" ht="21" customHeight="1" x14ac:dyDescent="0.25">
      <c r="A7" s="4" t="s">
        <v>69</v>
      </c>
      <c r="B7" s="135" t="s">
        <v>80</v>
      </c>
      <c r="C7" s="135"/>
      <c r="D7" s="135"/>
      <c r="E7" s="135"/>
      <c r="F7" s="36"/>
    </row>
    <row r="8" spans="1:6" ht="35.25" customHeight="1" x14ac:dyDescent="0.25">
      <c r="A8" s="153" t="s">
        <v>0</v>
      </c>
      <c r="B8" s="153"/>
      <c r="C8" s="160"/>
      <c r="D8" s="160"/>
      <c r="E8" s="160"/>
      <c r="F8" s="26"/>
    </row>
    <row r="9" spans="1:6" ht="35.25" customHeight="1" x14ac:dyDescent="0.25">
      <c r="A9" s="161" t="s">
        <v>84</v>
      </c>
      <c r="B9" s="162"/>
      <c r="C9" s="162"/>
      <c r="D9" s="162"/>
      <c r="E9" s="162"/>
      <c r="F9" s="26"/>
    </row>
    <row r="10" spans="1:6" ht="27" customHeight="1" x14ac:dyDescent="0.25">
      <c r="A10" s="37" t="s">
        <v>33</v>
      </c>
      <c r="B10" s="37" t="s">
        <v>15</v>
      </c>
      <c r="C10" s="37" t="s">
        <v>35</v>
      </c>
      <c r="D10" s="37" t="s">
        <v>113</v>
      </c>
      <c r="E10" s="37" t="s">
        <v>45</v>
      </c>
      <c r="F10" s="38"/>
    </row>
    <row r="11" spans="1:6" s="70" customFormat="1" hidden="1" x14ac:dyDescent="0.25">
      <c r="A11" s="90"/>
      <c r="B11" s="91"/>
      <c r="C11" s="95"/>
      <c r="D11" s="95"/>
      <c r="E11" s="96"/>
      <c r="F11" s="3"/>
    </row>
    <row r="12" spans="1:6" s="70" customFormat="1" x14ac:dyDescent="0.25">
      <c r="A12" s="94"/>
      <c r="B12" s="91"/>
      <c r="C12" s="95"/>
      <c r="D12" s="95"/>
      <c r="E12" s="96"/>
      <c r="F12" s="3"/>
    </row>
    <row r="13" spans="1:6" s="70" customFormat="1" x14ac:dyDescent="0.25">
      <c r="A13" s="94" t="s">
        <v>134</v>
      </c>
      <c r="B13" s="91">
        <v>304.60000000000002</v>
      </c>
      <c r="C13" s="95" t="s">
        <v>132</v>
      </c>
      <c r="D13" s="95" t="s">
        <v>133</v>
      </c>
      <c r="E13" s="96" t="s">
        <v>131</v>
      </c>
      <c r="F13" s="3"/>
    </row>
    <row r="14" spans="1:6" s="70" customFormat="1" x14ac:dyDescent="0.25">
      <c r="A14" s="94" t="s">
        <v>144</v>
      </c>
      <c r="B14" s="91">
        <v>274.02999999999997</v>
      </c>
      <c r="C14" s="95" t="s">
        <v>132</v>
      </c>
      <c r="D14" s="95" t="s">
        <v>133</v>
      </c>
      <c r="E14" s="96" t="s">
        <v>131</v>
      </c>
      <c r="F14" s="3"/>
    </row>
    <row r="15" spans="1:6" s="70" customFormat="1" x14ac:dyDescent="0.25">
      <c r="A15" s="94"/>
      <c r="B15" s="91"/>
      <c r="C15" s="95"/>
      <c r="D15" s="95"/>
      <c r="E15" s="96"/>
      <c r="F15" s="3"/>
    </row>
    <row r="16" spans="1:6" s="70" customFormat="1" x14ac:dyDescent="0.25">
      <c r="A16" s="94"/>
      <c r="B16" s="91"/>
      <c r="C16" s="95"/>
      <c r="D16" s="95"/>
      <c r="E16" s="96"/>
      <c r="F16" s="3"/>
    </row>
    <row r="17" spans="1:6" s="70" customFormat="1" x14ac:dyDescent="0.25">
      <c r="A17" s="94"/>
      <c r="B17" s="91"/>
      <c r="C17" s="95"/>
      <c r="D17" s="95"/>
      <c r="E17" s="96"/>
      <c r="F17" s="3"/>
    </row>
    <row r="18" spans="1:6" s="70" customFormat="1" x14ac:dyDescent="0.25">
      <c r="A18" s="94"/>
      <c r="B18" s="91"/>
      <c r="C18" s="95"/>
      <c r="D18" s="95"/>
      <c r="E18" s="96"/>
      <c r="F18" s="3"/>
    </row>
    <row r="19" spans="1:6" s="70" customFormat="1" x14ac:dyDescent="0.25">
      <c r="A19" s="94"/>
      <c r="B19" s="91"/>
      <c r="C19" s="95"/>
      <c r="D19" s="95"/>
      <c r="E19" s="96"/>
      <c r="F19" s="3"/>
    </row>
    <row r="20" spans="1:6" s="70" customFormat="1" x14ac:dyDescent="0.25">
      <c r="A20" s="94"/>
      <c r="B20" s="91"/>
      <c r="C20" s="95"/>
      <c r="D20" s="95"/>
      <c r="E20" s="96"/>
      <c r="F20" s="3"/>
    </row>
    <row r="21" spans="1:6" s="70" customFormat="1" x14ac:dyDescent="0.25">
      <c r="A21" s="90"/>
      <c r="B21" s="91"/>
      <c r="C21" s="95"/>
      <c r="D21" s="95"/>
      <c r="E21" s="96"/>
      <c r="F21" s="3"/>
    </row>
    <row r="22" spans="1:6" s="70" customFormat="1" x14ac:dyDescent="0.25">
      <c r="A22" s="90"/>
      <c r="B22" s="91"/>
      <c r="C22" s="95"/>
      <c r="D22" s="95"/>
      <c r="E22" s="96"/>
      <c r="F22" s="3"/>
    </row>
    <row r="23" spans="1:6" s="70" customFormat="1" hidden="1" x14ac:dyDescent="0.25">
      <c r="A23" s="90"/>
      <c r="B23" s="91"/>
      <c r="C23" s="95"/>
      <c r="D23" s="95"/>
      <c r="E23" s="96"/>
      <c r="F23" s="3"/>
    </row>
    <row r="24" spans="1:6" ht="34.5" customHeight="1" x14ac:dyDescent="0.25">
      <c r="A24" s="71" t="s">
        <v>89</v>
      </c>
      <c r="B24" s="83">
        <f>SUM(B11:B23)</f>
        <v>578.63</v>
      </c>
      <c r="C24" s="101" t="str">
        <f>IF(SUBTOTAL(3,B11:B23)=SUBTOTAL(103,B11:B23),'Summary and sign-off'!$A$47,'Summary and sign-off'!$A$48)</f>
        <v>Check - there are no hidden rows with data</v>
      </c>
      <c r="D24" s="150" t="str">
        <f>IF('Summary and sign-off'!F58='Summary and sign-off'!F53,'Summary and sign-off'!A50,'Summary and sign-off'!A49)</f>
        <v>Check - each entry provides sufficient information</v>
      </c>
      <c r="E24" s="150"/>
      <c r="F24" s="39"/>
    </row>
    <row r="25" spans="1:6" ht="14.15" customHeight="1" x14ac:dyDescent="0.25">
      <c r="A25" s="40"/>
      <c r="B25" s="29"/>
      <c r="C25" s="22"/>
      <c r="D25" s="22"/>
      <c r="E25" s="22"/>
      <c r="F25" s="26"/>
    </row>
    <row r="26" spans="1:6" ht="13" x14ac:dyDescent="0.3">
      <c r="A26" s="23" t="s">
        <v>6</v>
      </c>
      <c r="B26" s="22"/>
      <c r="C26" s="22"/>
      <c r="D26" s="22"/>
      <c r="E26" s="22"/>
      <c r="F26" s="26"/>
    </row>
    <row r="27" spans="1:6" ht="12.65" customHeight="1" x14ac:dyDescent="0.25">
      <c r="A27" s="25" t="s">
        <v>34</v>
      </c>
      <c r="B27" s="22"/>
      <c r="C27" s="22"/>
      <c r="D27" s="22"/>
      <c r="E27" s="22"/>
      <c r="F27" s="26"/>
    </row>
    <row r="28" spans="1:6" ht="13" x14ac:dyDescent="0.3">
      <c r="A28" s="25" t="s">
        <v>108</v>
      </c>
      <c r="B28" s="27"/>
      <c r="C28" s="28"/>
      <c r="D28" s="28"/>
      <c r="E28" s="28"/>
      <c r="F28" s="29"/>
    </row>
    <row r="29" spans="1:6" x14ac:dyDescent="0.25">
      <c r="A29" s="33" t="s">
        <v>10</v>
      </c>
      <c r="B29" s="34"/>
      <c r="C29" s="29"/>
      <c r="D29" s="29"/>
      <c r="E29" s="29"/>
      <c r="F29" s="29"/>
    </row>
    <row r="30" spans="1:6" ht="12.75" customHeight="1" x14ac:dyDescent="0.25">
      <c r="A30" s="33" t="s">
        <v>117</v>
      </c>
      <c r="B30" s="41"/>
      <c r="C30" s="35"/>
      <c r="D30" s="35"/>
      <c r="E30" s="35"/>
      <c r="F30" s="35"/>
    </row>
    <row r="31" spans="1:6" x14ac:dyDescent="0.25">
      <c r="A31" s="40"/>
      <c r="B31" s="42"/>
      <c r="C31" s="22"/>
      <c r="D31" s="22"/>
      <c r="E31" s="22"/>
      <c r="F31" s="40"/>
    </row>
    <row r="32" spans="1:6" hidden="1" x14ac:dyDescent="0.25">
      <c r="A32" s="22"/>
      <c r="B32" s="22"/>
      <c r="C32" s="22"/>
      <c r="D32" s="22"/>
      <c r="E32" s="40"/>
    </row>
    <row r="33" spans="1:6" ht="12.75" hidden="1" customHeight="1" x14ac:dyDescent="0.25"/>
    <row r="34" spans="1:6" hidden="1" x14ac:dyDescent="0.25">
      <c r="A34" s="43"/>
      <c r="B34" s="43"/>
      <c r="C34" s="43"/>
      <c r="D34" s="43"/>
      <c r="E34" s="43"/>
      <c r="F34" s="26"/>
    </row>
    <row r="35" spans="1:6" hidden="1" x14ac:dyDescent="0.25">
      <c r="A35" s="43"/>
      <c r="B35" s="43"/>
      <c r="C35" s="43"/>
      <c r="D35" s="43"/>
      <c r="E35" s="43"/>
      <c r="F35" s="26"/>
    </row>
    <row r="36" spans="1:6" hidden="1" x14ac:dyDescent="0.25">
      <c r="A36" s="43"/>
      <c r="B36" s="43"/>
      <c r="C36" s="43"/>
      <c r="D36" s="43"/>
      <c r="E36" s="43"/>
      <c r="F36" s="26"/>
    </row>
    <row r="37" spans="1:6" hidden="1" x14ac:dyDescent="0.25">
      <c r="A37" s="43"/>
      <c r="B37" s="43"/>
      <c r="C37" s="43"/>
      <c r="D37" s="43"/>
      <c r="E37" s="43"/>
      <c r="F37" s="26"/>
    </row>
    <row r="38" spans="1:6" hidden="1" x14ac:dyDescent="0.25">
      <c r="A38" s="43"/>
      <c r="B38" s="43"/>
      <c r="C38" s="43"/>
      <c r="D38" s="43"/>
      <c r="E38" s="43"/>
      <c r="F38" s="26"/>
    </row>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x14ac:dyDescent="0.25"/>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3"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5"/>
  <sheetViews>
    <sheetView topLeftCell="A6" zoomScaleNormal="100" workbookViewId="0">
      <selection activeCell="B7" sqref="B7:F7"/>
    </sheetView>
  </sheetViews>
  <sheetFormatPr defaultColWidth="0" defaultRowHeight="12.5" zeroHeight="1" x14ac:dyDescent="0.25"/>
  <cols>
    <col min="1" max="1" width="35.7265625" style="17" customWidth="1"/>
    <col min="2" max="2" width="46.81640625" style="17" customWidth="1"/>
    <col min="3" max="3" width="22.1796875" style="17" customWidth="1"/>
    <col min="4" max="4" width="25.453125" style="17" customWidth="1"/>
    <col min="5" max="6" width="35.7265625" style="17" customWidth="1"/>
    <col min="7" max="7" width="38" style="17" customWidth="1"/>
    <col min="8" max="10" width="9.1796875" style="17" hidden="1" customWidth="1"/>
    <col min="11" max="15" width="0" style="17" hidden="1" customWidth="1"/>
    <col min="16" max="16384" width="0" style="17" hidden="1"/>
  </cols>
  <sheetData>
    <row r="1" spans="1:6" ht="26.25" customHeight="1" x14ac:dyDescent="0.25">
      <c r="A1" s="137" t="s">
        <v>16</v>
      </c>
      <c r="B1" s="137"/>
      <c r="C1" s="137"/>
      <c r="D1" s="137"/>
      <c r="E1" s="137"/>
      <c r="F1" s="137"/>
    </row>
    <row r="2" spans="1:6" ht="21" customHeight="1" x14ac:dyDescent="0.25">
      <c r="A2" s="4" t="s">
        <v>2</v>
      </c>
      <c r="B2" s="149" t="str">
        <f>'Summary and sign-off'!B2:F2</f>
        <v>State Services Commission</v>
      </c>
      <c r="C2" s="149"/>
      <c r="D2" s="149"/>
      <c r="E2" s="149"/>
      <c r="F2" s="149"/>
    </row>
    <row r="3" spans="1:6" ht="21" customHeight="1" x14ac:dyDescent="0.25">
      <c r="A3" s="4" t="s">
        <v>3</v>
      </c>
      <c r="B3" s="149" t="str">
        <f>'Summary and sign-off'!B3:F3</f>
        <v>Peter Hughes</v>
      </c>
      <c r="C3" s="149"/>
      <c r="D3" s="149"/>
      <c r="E3" s="149"/>
      <c r="F3" s="149"/>
    </row>
    <row r="4" spans="1:6" ht="21" customHeight="1" x14ac:dyDescent="0.25">
      <c r="A4" s="4" t="s">
        <v>46</v>
      </c>
      <c r="B4" s="149">
        <f>'Summary and sign-off'!B4:F4</f>
        <v>43282</v>
      </c>
      <c r="C4" s="149"/>
      <c r="D4" s="149"/>
      <c r="E4" s="149"/>
      <c r="F4" s="149"/>
    </row>
    <row r="5" spans="1:6" ht="21" customHeight="1" x14ac:dyDescent="0.25">
      <c r="A5" s="4" t="s">
        <v>47</v>
      </c>
      <c r="B5" s="149">
        <f>'Summary and sign-off'!B5:F5</f>
        <v>43646</v>
      </c>
      <c r="C5" s="149"/>
      <c r="D5" s="149"/>
      <c r="E5" s="149"/>
      <c r="F5" s="149"/>
    </row>
    <row r="6" spans="1:6" ht="21" customHeight="1" x14ac:dyDescent="0.25">
      <c r="A6" s="4" t="s">
        <v>118</v>
      </c>
      <c r="B6" s="135" t="s">
        <v>39</v>
      </c>
      <c r="C6" s="135"/>
      <c r="D6" s="135"/>
      <c r="E6" s="135"/>
      <c r="F6" s="135"/>
    </row>
    <row r="7" spans="1:6" ht="21" customHeight="1" x14ac:dyDescent="0.25">
      <c r="A7" s="4" t="s">
        <v>69</v>
      </c>
      <c r="B7" s="135" t="s">
        <v>80</v>
      </c>
      <c r="C7" s="135"/>
      <c r="D7" s="135"/>
      <c r="E7" s="135"/>
      <c r="F7" s="135"/>
    </row>
    <row r="8" spans="1:6" ht="36" customHeight="1" x14ac:dyDescent="0.25">
      <c r="A8" s="153" t="s">
        <v>36</v>
      </c>
      <c r="B8" s="153"/>
      <c r="C8" s="153"/>
      <c r="D8" s="153"/>
      <c r="E8" s="153"/>
      <c r="F8" s="153"/>
    </row>
    <row r="9" spans="1:6" ht="36" customHeight="1" x14ac:dyDescent="0.25">
      <c r="A9" s="161" t="s">
        <v>87</v>
      </c>
      <c r="B9" s="162"/>
      <c r="C9" s="162"/>
      <c r="D9" s="162"/>
      <c r="E9" s="162"/>
      <c r="F9" s="162"/>
    </row>
    <row r="10" spans="1:6" ht="39" customHeight="1" x14ac:dyDescent="0.25">
      <c r="A10" s="18" t="s">
        <v>33</v>
      </c>
      <c r="B10" s="9" t="s">
        <v>114</v>
      </c>
      <c r="C10" s="9" t="s">
        <v>51</v>
      </c>
      <c r="D10" s="9" t="s">
        <v>17</v>
      </c>
      <c r="E10" s="9" t="s">
        <v>52</v>
      </c>
      <c r="F10" s="9" t="s">
        <v>83</v>
      </c>
    </row>
    <row r="11" spans="1:6" s="70" customFormat="1" hidden="1" x14ac:dyDescent="0.25">
      <c r="A11" s="94"/>
      <c r="B11" s="95"/>
      <c r="C11" s="100"/>
      <c r="D11" s="95"/>
      <c r="E11" s="97"/>
      <c r="F11" s="96"/>
    </row>
    <row r="12" spans="1:6" s="70" customFormat="1" x14ac:dyDescent="0.25">
      <c r="A12" s="94"/>
      <c r="B12" s="98"/>
      <c r="C12" s="100"/>
      <c r="D12" s="98"/>
      <c r="E12" s="97"/>
      <c r="F12" s="99"/>
    </row>
    <row r="13" spans="1:6" s="70" customFormat="1" ht="25" x14ac:dyDescent="0.25">
      <c r="A13" s="94">
        <v>43382</v>
      </c>
      <c r="B13" s="98" t="s">
        <v>148</v>
      </c>
      <c r="C13" s="100" t="s">
        <v>18</v>
      </c>
      <c r="D13" s="98" t="s">
        <v>141</v>
      </c>
      <c r="E13" s="97" t="s">
        <v>25</v>
      </c>
      <c r="F13" s="99"/>
    </row>
    <row r="14" spans="1:6" s="70" customFormat="1" x14ac:dyDescent="0.25">
      <c r="A14" s="94"/>
      <c r="B14" s="98"/>
      <c r="C14" s="100"/>
      <c r="D14" s="98"/>
      <c r="E14" s="97"/>
      <c r="F14" s="99"/>
    </row>
    <row r="15" spans="1:6" s="70" customFormat="1" ht="37.5" x14ac:dyDescent="0.25">
      <c r="A15" s="94">
        <v>43413</v>
      </c>
      <c r="B15" s="98" t="s">
        <v>149</v>
      </c>
      <c r="C15" s="100" t="s">
        <v>18</v>
      </c>
      <c r="D15" s="98" t="s">
        <v>169</v>
      </c>
      <c r="E15" s="97" t="s">
        <v>23</v>
      </c>
      <c r="F15" s="99"/>
    </row>
    <row r="16" spans="1:6" s="70" customFormat="1" x14ac:dyDescent="0.25">
      <c r="A16" s="94"/>
      <c r="B16" s="98"/>
      <c r="C16" s="100"/>
      <c r="D16" s="98"/>
      <c r="E16" s="97"/>
      <c r="F16" s="99"/>
    </row>
    <row r="17" spans="1:7" s="70" customFormat="1" ht="25" x14ac:dyDescent="0.25">
      <c r="A17" s="94">
        <v>43440</v>
      </c>
      <c r="B17" s="98" t="s">
        <v>150</v>
      </c>
      <c r="C17" s="100" t="s">
        <v>18</v>
      </c>
      <c r="D17" s="98" t="s">
        <v>145</v>
      </c>
      <c r="E17" s="97" t="s">
        <v>23</v>
      </c>
      <c r="F17" s="99"/>
    </row>
    <row r="18" spans="1:7" s="70" customFormat="1" x14ac:dyDescent="0.25">
      <c r="A18" s="94"/>
      <c r="B18" s="98"/>
      <c r="C18" s="100"/>
      <c r="D18" s="98"/>
      <c r="E18" s="97"/>
      <c r="F18" s="99"/>
    </row>
    <row r="19" spans="1:7" s="70" customFormat="1" ht="37.5" x14ac:dyDescent="0.25">
      <c r="A19" s="94">
        <v>43545</v>
      </c>
      <c r="B19" s="98" t="s">
        <v>168</v>
      </c>
      <c r="C19" s="100" t="s">
        <v>18</v>
      </c>
      <c r="D19" s="98" t="s">
        <v>147</v>
      </c>
      <c r="E19" s="97" t="s">
        <v>23</v>
      </c>
      <c r="F19" s="99"/>
    </row>
    <row r="20" spans="1:7" s="70" customFormat="1" x14ac:dyDescent="0.25">
      <c r="A20" s="94"/>
      <c r="B20" s="98"/>
      <c r="C20" s="100"/>
      <c r="D20" s="98"/>
      <c r="E20" s="97"/>
      <c r="F20" s="99"/>
    </row>
    <row r="21" spans="1:7" s="70" customFormat="1" ht="25" x14ac:dyDescent="0.25">
      <c r="A21" s="133" t="s">
        <v>146</v>
      </c>
      <c r="B21" s="98" t="s">
        <v>164</v>
      </c>
      <c r="C21" s="100" t="s">
        <v>20</v>
      </c>
      <c r="D21" s="98" t="s">
        <v>142</v>
      </c>
      <c r="E21" s="97" t="s">
        <v>25</v>
      </c>
      <c r="F21" s="99" t="s">
        <v>143</v>
      </c>
    </row>
    <row r="22" spans="1:7" s="70" customFormat="1" x14ac:dyDescent="0.25">
      <c r="A22" s="94"/>
      <c r="B22" s="98"/>
      <c r="C22" s="100"/>
      <c r="D22" s="98"/>
      <c r="E22" s="97"/>
      <c r="F22" s="99"/>
    </row>
    <row r="23" spans="1:7" s="70" customFormat="1" x14ac:dyDescent="0.25">
      <c r="A23" s="94"/>
      <c r="B23" s="98"/>
      <c r="C23" s="100"/>
      <c r="D23" s="98"/>
      <c r="E23" s="97"/>
      <c r="F23" s="99"/>
    </row>
    <row r="24" spans="1:7" s="70" customFormat="1" hidden="1" x14ac:dyDescent="0.25">
      <c r="A24" s="94"/>
      <c r="B24" s="95"/>
      <c r="C24" s="100"/>
      <c r="D24" s="95"/>
      <c r="E24" s="97"/>
      <c r="F24" s="96"/>
    </row>
    <row r="25" spans="1:7" ht="34.5" customHeight="1" x14ac:dyDescent="0.25">
      <c r="A25" s="72" t="s">
        <v>115</v>
      </c>
      <c r="B25" s="73" t="s">
        <v>19</v>
      </c>
      <c r="C25" s="74">
        <f>C26+C27</f>
        <v>5</v>
      </c>
      <c r="D25" s="109" t="str">
        <f>IF(SUBTOTAL(3,C11:C24)=SUBTOTAL(103,C11:C24),'Summary and sign-off'!$A$47,'Summary and sign-off'!$A$48)</f>
        <v>Check - there are no hidden rows with data</v>
      </c>
      <c r="E25" s="163" t="str">
        <f>IF('Summary and sign-off'!F59='Summary and sign-off'!F53,'Summary and sign-off'!A51,'Summary and sign-off'!A49)</f>
        <v>Check - each entry provides sufficient information</v>
      </c>
      <c r="F25" s="163"/>
      <c r="G25" s="70"/>
    </row>
    <row r="26" spans="1:7" ht="25.5" customHeight="1" x14ac:dyDescent="0.35">
      <c r="A26" s="75"/>
      <c r="B26" s="76" t="s">
        <v>20</v>
      </c>
      <c r="C26" s="77">
        <f>COUNTIF(C11:C24,'Summary and sign-off'!A44)</f>
        <v>1</v>
      </c>
      <c r="D26" s="19"/>
      <c r="E26" s="20"/>
      <c r="F26" s="21"/>
    </row>
    <row r="27" spans="1:7" ht="25.5" customHeight="1" x14ac:dyDescent="0.35">
      <c r="A27" s="75"/>
      <c r="B27" s="76" t="s">
        <v>18</v>
      </c>
      <c r="C27" s="77">
        <f>COUNTIF(C11:C24,'Summary and sign-off'!A45)</f>
        <v>4</v>
      </c>
      <c r="D27" s="19"/>
      <c r="E27" s="20"/>
      <c r="F27" s="21"/>
    </row>
    <row r="28" spans="1:7" ht="13" x14ac:dyDescent="0.3">
      <c r="A28" s="22"/>
      <c r="B28" s="23"/>
      <c r="C28" s="22"/>
      <c r="D28" s="24"/>
      <c r="E28" s="24"/>
      <c r="F28" s="22"/>
    </row>
    <row r="29" spans="1:7" ht="13" x14ac:dyDescent="0.3">
      <c r="A29" s="23" t="s">
        <v>6</v>
      </c>
      <c r="B29" s="23"/>
      <c r="C29" s="23"/>
      <c r="D29" s="23"/>
      <c r="E29" s="23"/>
      <c r="F29" s="23"/>
    </row>
    <row r="30" spans="1:7" ht="12.65" customHeight="1" x14ac:dyDescent="0.25">
      <c r="A30" s="25" t="s">
        <v>34</v>
      </c>
      <c r="B30" s="22"/>
      <c r="C30" s="22"/>
      <c r="D30" s="22"/>
      <c r="E30" s="22"/>
      <c r="F30" s="26"/>
    </row>
    <row r="31" spans="1:7" ht="13" x14ac:dyDescent="0.3">
      <c r="A31" s="25" t="s">
        <v>108</v>
      </c>
      <c r="B31" s="27"/>
      <c r="C31" s="28"/>
      <c r="D31" s="28"/>
      <c r="E31" s="28"/>
      <c r="F31" s="29"/>
    </row>
    <row r="32" spans="1:7" ht="13" x14ac:dyDescent="0.3">
      <c r="A32" s="25" t="s">
        <v>11</v>
      </c>
      <c r="B32" s="30"/>
      <c r="C32" s="30"/>
      <c r="D32" s="30"/>
      <c r="E32" s="30"/>
      <c r="F32" s="30"/>
    </row>
    <row r="33" spans="1:6" ht="12.75" customHeight="1" x14ac:dyDescent="0.25">
      <c r="A33" s="25" t="s">
        <v>59</v>
      </c>
      <c r="B33" s="22"/>
      <c r="C33" s="22"/>
      <c r="D33" s="22"/>
      <c r="E33" s="22"/>
      <c r="F33" s="22"/>
    </row>
    <row r="34" spans="1:6" ht="13" customHeight="1" x14ac:dyDescent="0.25">
      <c r="A34" s="31" t="s">
        <v>21</v>
      </c>
      <c r="B34" s="32"/>
      <c r="C34" s="32"/>
      <c r="D34" s="32"/>
      <c r="E34" s="32"/>
      <c r="F34" s="32"/>
    </row>
    <row r="35" spans="1:6" x14ac:dyDescent="0.25">
      <c r="A35" s="33" t="s">
        <v>37</v>
      </c>
      <c r="B35" s="34"/>
      <c r="C35" s="29"/>
      <c r="D35" s="29"/>
      <c r="E35" s="29"/>
      <c r="F35" s="29"/>
    </row>
    <row r="36" spans="1:6" ht="12.75" customHeight="1" x14ac:dyDescent="0.25">
      <c r="A36" s="33" t="s">
        <v>117</v>
      </c>
      <c r="B36" s="25"/>
      <c r="C36" s="35"/>
      <c r="D36" s="35"/>
      <c r="E36" s="35"/>
      <c r="F36" s="35"/>
    </row>
    <row r="37" spans="1:6" ht="12.75" customHeight="1" x14ac:dyDescent="0.25">
      <c r="A37" s="25"/>
      <c r="B37" s="25"/>
      <c r="C37" s="35"/>
      <c r="D37" s="35"/>
      <c r="E37" s="35"/>
      <c r="F37" s="35"/>
    </row>
    <row r="38" spans="1:6" ht="12.75" hidden="1" customHeight="1" x14ac:dyDescent="0.25">
      <c r="A38" s="25"/>
      <c r="B38" s="25"/>
      <c r="C38" s="35"/>
      <c r="D38" s="35"/>
      <c r="E38" s="35"/>
      <c r="F38" s="35"/>
    </row>
    <row r="39" spans="1:6" hidden="1" x14ac:dyDescent="0.25"/>
    <row r="40" spans="1:6" hidden="1" x14ac:dyDescent="0.25"/>
    <row r="41" spans="1:6" ht="13" hidden="1" x14ac:dyDescent="0.3">
      <c r="A41" s="23"/>
      <c r="B41" s="23"/>
      <c r="C41" s="23"/>
      <c r="D41" s="23"/>
      <c r="E41" s="23"/>
      <c r="F41" s="23"/>
    </row>
    <row r="42" spans="1:6" ht="13" hidden="1" x14ac:dyDescent="0.3">
      <c r="A42" s="23"/>
      <c r="B42" s="23"/>
      <c r="C42" s="23"/>
      <c r="D42" s="23"/>
      <c r="E42" s="23"/>
      <c r="F42" s="23"/>
    </row>
    <row r="43" spans="1:6" ht="13" hidden="1" x14ac:dyDescent="0.3">
      <c r="A43" s="23"/>
      <c r="B43" s="23"/>
      <c r="C43" s="23"/>
      <c r="D43" s="23"/>
      <c r="E43" s="23"/>
      <c r="F43" s="23"/>
    </row>
    <row r="44" spans="1:6" ht="13" hidden="1" x14ac:dyDescent="0.3">
      <c r="A44" s="23"/>
      <c r="B44" s="23"/>
      <c r="C44" s="23"/>
      <c r="D44" s="23"/>
      <c r="E44" s="23"/>
      <c r="F44" s="23"/>
    </row>
    <row r="45" spans="1:6" ht="13" hidden="1" x14ac:dyDescent="0.3">
      <c r="A45" s="23"/>
      <c r="B45" s="23"/>
      <c r="C45" s="23"/>
      <c r="D45" s="23"/>
      <c r="E45" s="23"/>
      <c r="F45" s="23"/>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7809213775E144917A697B9E9A768B" ma:contentTypeVersion="10" ma:contentTypeDescription="Create a new document." ma:contentTypeScope="" ma:versionID="d5288b4c6c244a66e13b98a4dc73a951">
  <xsd:schema xmlns:xsd="http://www.w3.org/2001/XMLSchema" xmlns:xs="http://www.w3.org/2001/XMLSchema" xmlns:p="http://schemas.microsoft.com/office/2006/metadata/properties" xmlns:ns3="99ad16ac-1317-4f7d-bed6-3b6cdab49c28" xmlns:ns4="4e334e0d-18f9-4b16-880f-ade38cc62a22" targetNamespace="http://schemas.microsoft.com/office/2006/metadata/properties" ma:root="true" ma:fieldsID="f8c6f73328bfb61faffceb546277d3bd" ns3:_="" ns4:_="">
    <xsd:import namespace="99ad16ac-1317-4f7d-bed6-3b6cdab49c28"/>
    <xsd:import namespace="4e334e0d-18f9-4b16-880f-ade38cc62a2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d16ac-1317-4f7d-bed6-3b6cdab49c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34e0d-18f9-4b16-880f-ade38cc62a2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4e334e0d-18f9-4b16-880f-ade38cc62a22"/>
    <ds:schemaRef ds:uri="99ad16ac-1317-4f7d-bed6-3b6cdab49c28"/>
    <ds:schemaRef ds:uri="http://purl.org/dc/dcmitype/"/>
    <ds:schemaRef ds:uri="http://purl.org/dc/terms/"/>
  </ds:schemaRefs>
</ds:datastoreItem>
</file>

<file path=customXml/itemProps3.xml><?xml version="1.0" encoding="utf-8"?>
<ds:datastoreItem xmlns:ds="http://schemas.openxmlformats.org/officeDocument/2006/customXml" ds:itemID="{50243202-772D-4FD0-BC05-CF640AFAE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d16ac-1317-4f7d-bed6-3b6cdab49c28"/>
    <ds:schemaRef ds:uri="4e334e0d-18f9-4b16-880f-ade38cc62a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Toni Vincent</cp:lastModifiedBy>
  <cp:lastPrinted>2019-07-24T19:54:04Z</cp:lastPrinted>
  <dcterms:created xsi:type="dcterms:W3CDTF">2010-10-17T20:59:02Z</dcterms:created>
  <dcterms:modified xsi:type="dcterms:W3CDTF">2019-07-30T17:21:32Z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0x010100B47809213775E144917A697B9E9A768B</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