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autoCompressPictures="0" defaultThemeVersion="124226"/>
  <mc:AlternateContent xmlns:mc="http://schemas.openxmlformats.org/markup-compatibility/2006">
    <mc:Choice Requires="x15">
      <x15ac:absPath xmlns:x15ac="http://schemas.microsoft.com/office/spreadsheetml/2010/11/ac" url="C:\Users\PenelopeWhitson\Downloads\"/>
    </mc:Choice>
  </mc:AlternateContent>
  <xr:revisionPtr revIDLastSave="0" documentId="8_{C0E094F5-70DE-4595-986F-A2B36D717297}" xr6:coauthVersionLast="47" xr6:coauthVersionMax="47" xr10:uidLastSave="{00000000-0000-0000-0000-000000000000}"/>
  <bookViews>
    <workbookView xWindow="-28920" yWindow="1005" windowWidth="29040" windowHeight="15840" tabRatio="711" xr2:uid="{00000000-000D-0000-FFFF-FFFF00000000}"/>
  </bookViews>
  <sheets>
    <sheet name="Table 1 Public Service" sheetId="65" r:id="rId1"/>
    <sheet name="Table 2 District Health Boards" sheetId="66" r:id="rId2"/>
    <sheet name="Table 3 Tertiary Education Inst" sheetId="68" r:id="rId3"/>
    <sheet name="Table 4 Other Crown entities" sheetId="69" r:id="rId4"/>
    <sheet name="Table 5 Remuneration Authority" sheetId="67" r:id="rId5"/>
    <sheet name="2017-18 Parameters" sheetId="55" state="hidden" r:id="rId6"/>
    <sheet name="2017 GSF Rate Increase" sheetId="33" state="hidden" r:id="rId7"/>
    <sheet name="2016-17 Parameters" sheetId="35" state="hidden" r:id="rId8"/>
    <sheet name="OLD 2015-16 Parameters" sheetId="17" state="hidden" r:id="rId9"/>
  </sheets>
  <definedNames>
    <definedName name="_xlnm._FilterDatabase" localSheetId="6" hidden="1">'2017 GSF Rate Increase'!$A$1:$Q$14</definedName>
    <definedName name="_xlnm._FilterDatabase" localSheetId="0" hidden="1">'Table 1 Public Service'!$A$9:$E$49</definedName>
    <definedName name="_xlnm.Print_Area" localSheetId="1">'Table 2 District Health Boards'!$A$1:$F$33</definedName>
    <definedName name="_xlnm.Print_Area" localSheetId="2">'Table 3 Tertiary Education Inst'!$A$1:$F$43</definedName>
    <definedName name="_xlnm.Print_Area" localSheetId="3">'Table 4 Other Crown entities'!$A$1:$F$86</definedName>
    <definedName name="_xlnm.Print_Titles" localSheetId="6">'2017 GSF Rate Increase'!$A:$D</definedName>
    <definedName name="_xlnm.Print_Titles" localSheetId="0">'Table 1 Public Service'!$A:$A,'Table 1 Public Service'!$8:$9</definedName>
    <definedName name="_xlnm.Print_Titles" localSheetId="1">'Table 2 District Health Boards'!$8:$9</definedName>
    <definedName name="_xlnm.Print_Titles" localSheetId="2">'Table 3 Tertiary Education Inst'!$8:$9</definedName>
    <definedName name="_xlnm.Print_Titles" localSheetId="3">'Table 4 Other Crown entities'!$8:$9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55" l="1"/>
  <c r="J24" i="55" s="1"/>
  <c r="D23" i="55"/>
  <c r="G23" i="55" s="1"/>
  <c r="G22" i="55"/>
  <c r="D22" i="55"/>
  <c r="J22" i="55" s="1"/>
  <c r="D21" i="55"/>
  <c r="H21" i="55" s="1"/>
  <c r="D20" i="55"/>
  <c r="H20" i="55" s="1"/>
  <c r="D19" i="55"/>
  <c r="D18" i="55"/>
  <c r="F18" i="55" s="1"/>
  <c r="E5" i="55"/>
  <c r="D5" i="55"/>
  <c r="E4" i="55"/>
  <c r="D4" i="55"/>
  <c r="E3" i="55"/>
  <c r="D3" i="55"/>
  <c r="E20" i="55" l="1"/>
  <c r="E24" i="55"/>
  <c r="G18" i="55"/>
  <c r="F21" i="55"/>
  <c r="K18" i="55"/>
  <c r="J20" i="55"/>
  <c r="G21" i="55"/>
  <c r="F22" i="55"/>
  <c r="J21" i="55"/>
  <c r="E21" i="55"/>
  <c r="K21" i="55"/>
  <c r="K22" i="55"/>
  <c r="H23" i="55"/>
  <c r="H18" i="55"/>
  <c r="E19" i="55"/>
  <c r="J19" i="55"/>
  <c r="F20" i="55"/>
  <c r="K20" i="55"/>
  <c r="H22" i="55"/>
  <c r="E23" i="55"/>
  <c r="J23" i="55"/>
  <c r="F24" i="55"/>
  <c r="K24" i="55"/>
  <c r="H19" i="55"/>
  <c r="E18" i="55"/>
  <c r="J18" i="55"/>
  <c r="F19" i="55"/>
  <c r="K19" i="55"/>
  <c r="G20" i="55"/>
  <c r="E22" i="55"/>
  <c r="F23" i="55"/>
  <c r="K23" i="55"/>
  <c r="G24" i="55"/>
  <c r="G19" i="55"/>
  <c r="H24" i="55"/>
  <c r="G15" i="33"/>
  <c r="I7" i="33"/>
  <c r="F6" i="33"/>
  <c r="Q6" i="33" s="1"/>
  <c r="Q11" i="33"/>
  <c r="Q15" i="33"/>
  <c r="N7" i="33"/>
  <c r="G7" i="33"/>
  <c r="H7" i="33" s="1"/>
  <c r="L7" i="33" s="1"/>
  <c r="Q3" i="33"/>
  <c r="Q7" i="33" l="1"/>
  <c r="G11" i="33"/>
  <c r="H11" i="33" s="1"/>
  <c r="L11" i="33" s="1"/>
  <c r="I11" i="33"/>
  <c r="N11" i="33"/>
  <c r="O7" i="33"/>
  <c r="H15" i="33"/>
  <c r="L15" i="33" s="1"/>
  <c r="N15" i="33"/>
  <c r="I15" i="33"/>
  <c r="I3" i="33"/>
  <c r="N3" i="33"/>
  <c r="G3" i="33"/>
  <c r="H3" i="33" s="1"/>
  <c r="O15" i="33" l="1"/>
  <c r="O11" i="33"/>
  <c r="L3" i="33"/>
  <c r="M3" i="33" s="1"/>
  <c r="O3" i="33" l="1"/>
  <c r="F14" i="33" l="1"/>
  <c r="Q14" i="33" s="1"/>
  <c r="G14" i="33" l="1"/>
  <c r="F10" i="33" l="1"/>
  <c r="Q10" i="33" s="1"/>
  <c r="D23" i="35" l="1"/>
  <c r="J23" i="35" l="1"/>
  <c r="K23" i="35"/>
  <c r="B34" i="35"/>
  <c r="C34" i="35" s="1"/>
  <c r="D34" i="35" s="1"/>
  <c r="E34" i="35" s="1"/>
  <c r="F34" i="35" s="1"/>
  <c r="G23" i="35"/>
  <c r="H23" i="35"/>
  <c r="F23" i="35"/>
  <c r="E23" i="35"/>
  <c r="D24" i="35"/>
  <c r="D22" i="35"/>
  <c r="D21" i="35"/>
  <c r="D19" i="35"/>
  <c r="D20" i="35"/>
  <c r="D18" i="35"/>
  <c r="K20" i="35" l="1"/>
  <c r="J20" i="35"/>
  <c r="E20" i="35"/>
  <c r="F20" i="35"/>
  <c r="G20" i="35"/>
  <c r="H20" i="35"/>
  <c r="K24" i="35"/>
  <c r="J24" i="35"/>
  <c r="B36" i="35"/>
  <c r="C36" i="35" s="1"/>
  <c r="D36" i="35" s="1"/>
  <c r="E36" i="35" s="1"/>
  <c r="F36" i="35" s="1"/>
  <c r="E24" i="35"/>
  <c r="F24" i="35"/>
  <c r="G24" i="35"/>
  <c r="H24" i="35"/>
  <c r="J19" i="35"/>
  <c r="K19" i="35"/>
  <c r="B30" i="35"/>
  <c r="C30" i="35" s="1"/>
  <c r="D30" i="35" s="1"/>
  <c r="E30" i="35" s="1"/>
  <c r="F30" i="35" s="1"/>
  <c r="G19" i="35"/>
  <c r="F19" i="35"/>
  <c r="H19" i="35"/>
  <c r="E19" i="35"/>
  <c r="K21" i="35"/>
  <c r="J21" i="35"/>
  <c r="B32" i="35"/>
  <c r="C32" i="35" s="1"/>
  <c r="D32" i="35" s="1"/>
  <c r="E32" i="35" s="1"/>
  <c r="F32" i="35" s="1"/>
  <c r="G21" i="35"/>
  <c r="H21" i="35"/>
  <c r="E21" i="35"/>
  <c r="F21" i="35"/>
  <c r="K18" i="35"/>
  <c r="J18" i="35"/>
  <c r="B29" i="35"/>
  <c r="C29" i="35" s="1"/>
  <c r="D29" i="35" s="1"/>
  <c r="E29" i="35" s="1"/>
  <c r="F29" i="35" s="1"/>
  <c r="H18" i="35"/>
  <c r="G18" i="35"/>
  <c r="F18" i="35"/>
  <c r="E18" i="35"/>
  <c r="K22" i="35"/>
  <c r="J22" i="35"/>
  <c r="B33" i="35"/>
  <c r="C33" i="35" s="1"/>
  <c r="D33" i="35" s="1"/>
  <c r="E33" i="35" s="1"/>
  <c r="F33" i="35" s="1"/>
  <c r="E22" i="35"/>
  <c r="F22" i="35"/>
  <c r="H22" i="35"/>
  <c r="G22" i="35"/>
  <c r="K10" i="33"/>
  <c r="K6" i="33"/>
  <c r="K14" i="33"/>
  <c r="K2" i="33"/>
  <c r="E5" i="35" l="1"/>
  <c r="D5" i="35"/>
  <c r="E4" i="35"/>
  <c r="D4" i="35"/>
  <c r="E3" i="35"/>
  <c r="D3" i="35"/>
  <c r="N14" i="33" l="1"/>
  <c r="I14" i="33"/>
  <c r="N6" i="33"/>
  <c r="I6" i="33"/>
  <c r="G6" i="33"/>
  <c r="N10" i="33"/>
  <c r="I10" i="33"/>
  <c r="G10" i="33"/>
  <c r="F2" i="33" l="1"/>
  <c r="Q2" i="33" s="1"/>
  <c r="H6" i="33"/>
  <c r="L6" i="33" s="1"/>
  <c r="L8" i="33" s="1"/>
  <c r="H10" i="33"/>
  <c r="L10" i="33" s="1"/>
  <c r="L12" i="33" s="1"/>
  <c r="H14" i="33"/>
  <c r="L14" i="33" s="1"/>
  <c r="L16" i="33" s="1"/>
  <c r="O6" i="33" l="1"/>
  <c r="O8" i="33" s="1"/>
  <c r="P8" i="33" s="1"/>
  <c r="O10" i="33"/>
  <c r="O12" i="33" s="1"/>
  <c r="P12" i="33" s="1"/>
  <c r="O14" i="33"/>
  <c r="O16" i="33" s="1"/>
  <c r="P16" i="33" s="1"/>
  <c r="G2" i="33"/>
  <c r="N2" i="33"/>
  <c r="I2" i="33"/>
  <c r="H2" i="33" l="1"/>
  <c r="L2" i="33" s="1"/>
  <c r="L4" i="33" s="1"/>
  <c r="M2" i="33" l="1"/>
  <c r="O2" i="33" l="1"/>
  <c r="O4" i="33" s="1"/>
  <c r="P4" i="33" s="1"/>
  <c r="M4" i="33"/>
  <c r="E5" i="17" l="1"/>
  <c r="E6" i="17"/>
  <c r="E4" i="17"/>
  <c r="D5" i="17"/>
  <c r="D6" i="17"/>
  <c r="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Jarman [SSC]</author>
  </authors>
  <commentList>
    <comment ref="G14" authorId="0" shapeId="0" xr:uid="{00000000-0006-0000-0600-000001000000}">
      <text>
        <r>
          <rPr>
            <b/>
            <sz val="9"/>
            <color indexed="81"/>
            <rFont val="Tahoma"/>
            <family val="2"/>
          </rPr>
          <t>Debbie Jarman [SSC]:</t>
        </r>
        <r>
          <rPr>
            <sz val="9"/>
            <color indexed="81"/>
            <rFont val="Tahoma"/>
            <family val="2"/>
          </rPr>
          <t xml:space="preserve">
Rounded down to balance</t>
        </r>
      </text>
    </comment>
    <comment ref="G15" authorId="0" shapeId="0" xr:uid="{00000000-0006-0000-0600-000002000000}">
      <text>
        <r>
          <rPr>
            <b/>
            <sz val="9"/>
            <color indexed="81"/>
            <rFont val="Tahoma"/>
            <family val="2"/>
          </rPr>
          <t>Debbie Jarman [SSC]:</t>
        </r>
        <r>
          <rPr>
            <sz val="9"/>
            <color indexed="81"/>
            <rFont val="Tahoma"/>
            <family val="2"/>
          </rPr>
          <t xml:space="preserve">
Rounded down to balance</t>
        </r>
      </text>
    </comment>
  </commentList>
</comments>
</file>

<file path=xl/sharedStrings.xml><?xml version="1.0" encoding="utf-8"?>
<sst xmlns="http://schemas.openxmlformats.org/spreadsheetml/2006/main" count="831" uniqueCount="507">
  <si>
    <t>Surname</t>
  </si>
  <si>
    <t>MacPherson</t>
  </si>
  <si>
    <t>Sanson</t>
  </si>
  <si>
    <t>Quilter</t>
  </si>
  <si>
    <t>Boyle</t>
  </si>
  <si>
    <t>First Name</t>
  </si>
  <si>
    <t>Liz</t>
  </si>
  <si>
    <t>Lou</t>
  </si>
  <si>
    <t>Helene</t>
  </si>
  <si>
    <t>Brendan</t>
  </si>
  <si>
    <t>Super Scheme</t>
  </si>
  <si>
    <t>GSF</t>
  </si>
  <si>
    <t>Statistics New Zealand</t>
  </si>
  <si>
    <t>Ministry of Defence</t>
  </si>
  <si>
    <t>Department of Conservation</t>
  </si>
  <si>
    <t>Ministry of Social Development</t>
  </si>
  <si>
    <t>Department</t>
  </si>
  <si>
    <t>Emp No</t>
  </si>
  <si>
    <t>C</t>
  </si>
  <si>
    <t>B</t>
  </si>
  <si>
    <t>A</t>
  </si>
  <si>
    <t>Other</t>
  </si>
  <si>
    <t xml:space="preserve">Min </t>
  </si>
  <si>
    <t>Max</t>
  </si>
  <si>
    <t>2015/16 Range Midpoints</t>
  </si>
  <si>
    <t>Superannuation 2015/2016</t>
  </si>
  <si>
    <t>Base Salary</t>
  </si>
  <si>
    <t>2016/17 Range Midpoints</t>
  </si>
  <si>
    <t>Superannuation 2016/2017</t>
  </si>
  <si>
    <t>2016/17 Zone Effective Midpoints</t>
  </si>
  <si>
    <t>ZEM %</t>
  </si>
  <si>
    <t>ZEM $</t>
  </si>
  <si>
    <t>Pre-Salary Sacrifice Salary</t>
  </si>
  <si>
    <t>Target Rem</t>
  </si>
  <si>
    <t>PIR Against ZEM</t>
  </si>
  <si>
    <t>Appointment Range 96% - 100%</t>
  </si>
  <si>
    <t>90% - 110% of ZEM</t>
  </si>
  <si>
    <t>Rem Range Modelling</t>
  </si>
  <si>
    <t>C1</t>
  </si>
  <si>
    <t>C2</t>
  </si>
  <si>
    <t>B1</t>
  </si>
  <si>
    <t>B2</t>
  </si>
  <si>
    <t>B3</t>
  </si>
  <si>
    <t>A2</t>
  </si>
  <si>
    <t>Current Year 2016/17</t>
  </si>
  <si>
    <t>OY1 2017/18</t>
  </si>
  <si>
    <t>OY2 2018/19</t>
  </si>
  <si>
    <t>OY3 2019/20</t>
  </si>
  <si>
    <t>OY4 2020/21</t>
  </si>
  <si>
    <t>Annual Increase</t>
  </si>
  <si>
    <t>Total Potential Rem</t>
  </si>
  <si>
    <t>Fixed Rem Excl EB &amp; PP</t>
  </si>
  <si>
    <t>2016/17 Package</t>
  </si>
  <si>
    <t>2017/18 Package</t>
  </si>
  <si>
    <t>1 July 2017 Reappointment Package with old GSF Rate</t>
  </si>
  <si>
    <t>Increase</t>
  </si>
  <si>
    <t>GSF Cost</t>
  </si>
  <si>
    <t>Earn Back</t>
  </si>
  <si>
    <t>Performance Payment</t>
  </si>
  <si>
    <t xml:space="preserve">Total Potential Rem </t>
  </si>
  <si>
    <t>ZEM</t>
  </si>
  <si>
    <t>GSF Rate %</t>
  </si>
  <si>
    <t>Extra Leave</t>
  </si>
  <si>
    <t>2017/18 Package with new GSF rate</t>
  </si>
  <si>
    <t>2017/18 Range Midpoints</t>
  </si>
  <si>
    <t>Superannuation 2017/2018</t>
  </si>
  <si>
    <t>2017/18 Zone Effective Midpoints</t>
  </si>
  <si>
    <t>Table 1:  Total remuneration received by Public Service chief executives</t>
  </si>
  <si>
    <t>The State Services Commissioner is the employer of the following Public Service chief executives and sets their remuneration.</t>
  </si>
  <si>
    <t>Notes</t>
  </si>
  <si>
    <t>* Total remuneration includes base salary, performance pay, employer contributions to superannuation and any end of term entitlements paid, such as outstanding annual leave.</t>
  </si>
  <si>
    <t>* Changes in remuneration between years may be due to the timing of the end of employment term and therefore may include performance payments for one or two years and/or payment of end of term entitlements.</t>
  </si>
  <si>
    <t>* The Remuneration Authority sets the remuneration of chief executives and other senior officers of the State Services Commission, the Crown Law Office and the Government Communications Security Bureau: see Table 5</t>
  </si>
  <si>
    <t>Organisation</t>
  </si>
  <si>
    <t>Total remuneration received</t>
  </si>
  <si>
    <t>Canterbury Earthquake Recovery Authority</t>
  </si>
  <si>
    <t>$480,000 to $489,999</t>
  </si>
  <si>
    <t>1. The Canterbury Earthquake Recovery Authority was disestablished from 18 April 2016</t>
  </si>
  <si>
    <t>$430,000 to $439,999</t>
  </si>
  <si>
    <t>$400,000 to $409,999</t>
  </si>
  <si>
    <t>Department of Corrections</t>
  </si>
  <si>
    <t>$520,000 to $529,999</t>
  </si>
  <si>
    <t>$490,000 to $499,999</t>
  </si>
  <si>
    <t>Department of Internal Affairs</t>
  </si>
  <si>
    <t>$630,000 to $639,999</t>
  </si>
  <si>
    <t>$610,000 to $619,999</t>
  </si>
  <si>
    <t>Department of the Prime Minister and Cabinet</t>
  </si>
  <si>
    <t>$590,000 to $599,999</t>
  </si>
  <si>
    <t>Education Review Office</t>
  </si>
  <si>
    <t>1 July 2016 to 4 December 2016</t>
  </si>
  <si>
    <t>$330,000 to $339,999</t>
  </si>
  <si>
    <t>5 December 2016 to 20 June 2017</t>
  </si>
  <si>
    <t>21 June 2017 to 30 June 2017</t>
  </si>
  <si>
    <t>Under $100,000</t>
  </si>
  <si>
    <t>Inland Revenue Department</t>
  </si>
  <si>
    <t>$640,000 to $649,999</t>
  </si>
  <si>
    <t>Land Information New Zealand</t>
  </si>
  <si>
    <t>1 July 2016 to 17 July 2016</t>
  </si>
  <si>
    <t>$390,000 to $399,999</t>
  </si>
  <si>
    <t>4 July 2016 to 30 October 2016</t>
  </si>
  <si>
    <t>1. Total remuneration received by acting CEs during the period</t>
  </si>
  <si>
    <t>31 October 2016 to 30 June 2017</t>
  </si>
  <si>
    <t>$260,000 to $269,999</t>
  </si>
  <si>
    <t>Ministry for Culture and Heritage</t>
  </si>
  <si>
    <t>1 July 2015 to 2 August 2015</t>
  </si>
  <si>
    <t>$350,000 to $359,999</t>
  </si>
  <si>
    <t>3 August 2015 to 30 June 2016</t>
  </si>
  <si>
    <t>$290,000 to $299,999</t>
  </si>
  <si>
    <t>Ministry for Pacific Peoples</t>
  </si>
  <si>
    <t>1 July 2016 to 22 June 2017</t>
  </si>
  <si>
    <t>$280,000 to $289,999</t>
  </si>
  <si>
    <t>23 June 2017 to 30 June 2017</t>
  </si>
  <si>
    <t>Ministry for Primary Industries</t>
  </si>
  <si>
    <t>$580,000 to $589,999</t>
  </si>
  <si>
    <t>$530,000 to $539,999</t>
  </si>
  <si>
    <t>Ministry for the Environment</t>
  </si>
  <si>
    <t>Ministry for Vulnerable Children, Oranga Tamariki</t>
  </si>
  <si>
    <t>$440,000 to $449,999</t>
  </si>
  <si>
    <t>1. Although the Ministry for Vulnerable Children, Oranga Tamariki was formally established on 1 April 2017, the CE had been acting since 5 September 2016</t>
  </si>
  <si>
    <t>Ministry for Women</t>
  </si>
  <si>
    <t>1 July 2016 to 23 September 2016</t>
  </si>
  <si>
    <t>24 September 2016 to 18 June 2017</t>
  </si>
  <si>
    <t>19 June 2017 to 30 June 2017</t>
  </si>
  <si>
    <t>Ministry of Business, Innovation &amp; Employment</t>
  </si>
  <si>
    <t>$620,000 to $629,999</t>
  </si>
  <si>
    <t>1. Figure includes payment of entitlements at last day of duty of $21,788 and performance payments for 2015/16 and 2016/17</t>
  </si>
  <si>
    <t>$450,000 to $459,999</t>
  </si>
  <si>
    <t>Ministry of Education</t>
  </si>
  <si>
    <t>1 July 2016 to 3 July 2016</t>
  </si>
  <si>
    <t>4 July 2016 to 4 December 2016</t>
  </si>
  <si>
    <t>5 December 2016 to 30 June 2017</t>
  </si>
  <si>
    <t>Ministry of Foreign Affairs and Trade</t>
  </si>
  <si>
    <t>$550,000 to $559,999</t>
  </si>
  <si>
    <t>$500,000 to $509,999</t>
  </si>
  <si>
    <t>Ministry of Health</t>
  </si>
  <si>
    <t>Ministry of Justice</t>
  </si>
  <si>
    <t>$570,000 to $579,999</t>
  </si>
  <si>
    <t>$540,000 to $549,999</t>
  </si>
  <si>
    <t>Ministry of Māori Development (Te Puni Kōkiri)</t>
  </si>
  <si>
    <t>$420,000 to $429,999</t>
  </si>
  <si>
    <t>Ministry of Transport</t>
  </si>
  <si>
    <t>18 July 2016 to 30 June 2017</t>
  </si>
  <si>
    <t>$360,000 to $369,999</t>
  </si>
  <si>
    <t>New Zealand Customs Service</t>
  </si>
  <si>
    <t>$460,000 to $469,999</t>
  </si>
  <si>
    <t>Serious Fraud Office</t>
  </si>
  <si>
    <t>Social Investment Agency</t>
  </si>
  <si>
    <t>1. Although the Social Investment Agency was formally established from 1 July 2017 as a stand-alone departmental agency hosted within the State Services Commission, it had an acting CE from 8 May 2017</t>
  </si>
  <si>
    <t>$370,000 to $379,999</t>
  </si>
  <si>
    <t>The Treasury</t>
  </si>
  <si>
    <t>$660,000 to $669,999</t>
  </si>
  <si>
    <t>Table 2: Total remuneration received by chief executives of District Health Boards</t>
  </si>
  <si>
    <t>The District Health Board is the employer of the chief executives and sets their remuneration.</t>
  </si>
  <si>
    <t>* Enquiries regarding the information in this table should be referred to the Board Chair.</t>
  </si>
  <si>
    <t>* Total remuneration includes base salary, performance pay, employer contributions to superannuation, any other benefits, and end of term entitlements paid, such as outstanding annual leave.</t>
  </si>
  <si>
    <t>* Changes in remuneration between years may be due to the timing of the end of employment term and performance reviews and therefore may include back-pay, performance payments for one or two years and end of term entitlements.</t>
  </si>
  <si>
    <t>Auckland DHB</t>
  </si>
  <si>
    <t>Bay of Plenty DHB</t>
  </si>
  <si>
    <t>1 July 2015 to 29 January 2016</t>
  </si>
  <si>
    <t>1.  Figure includes payment of entitlements at last day of duty of $190,018</t>
  </si>
  <si>
    <t>1 February 2016 to 30 June 2016</t>
  </si>
  <si>
    <t>$170,000 to $179,999</t>
  </si>
  <si>
    <t>Canterbury DHB</t>
  </si>
  <si>
    <t>$600,000 to $609,999</t>
  </si>
  <si>
    <t>The Chief Executive of the Canterbury DHB also has responsibility for the West Coast DHB</t>
  </si>
  <si>
    <t>Capital and Coast DHB</t>
  </si>
  <si>
    <t>$510,000 to $519,999</t>
  </si>
  <si>
    <t>Counties Manukau DHB</t>
  </si>
  <si>
    <t>1 July 2016 to 5 May 2017</t>
  </si>
  <si>
    <t>Hawke's Bay DHB</t>
  </si>
  <si>
    <t xml:space="preserve">Hutt DHB </t>
  </si>
  <si>
    <t>12 October 2015 to 30 June 2016</t>
  </si>
  <si>
    <t>Lakes DHB</t>
  </si>
  <si>
    <t>MidCentral DHB</t>
  </si>
  <si>
    <t>Nelson Marlborough DHB</t>
  </si>
  <si>
    <t>1 July 2016 to 28 February 2017</t>
  </si>
  <si>
    <t>1. Figure includes payment of entitlements at last day of duty of $46,743</t>
  </si>
  <si>
    <t>3 April 2017 to 30 June 2017</t>
  </si>
  <si>
    <t>$100,000 to $109,999</t>
  </si>
  <si>
    <t>Northland DHB</t>
  </si>
  <si>
    <t>1. Figures include a component relating to a job resizing decision made prior to the 2016/17 year</t>
  </si>
  <si>
    <t>South Canterbury DHB</t>
  </si>
  <si>
    <t>Southern DHB</t>
  </si>
  <si>
    <t>1 July 2016 to 31 August 2016</t>
  </si>
  <si>
    <t>1. Figure includes payment of entitlements at last day of duty of $49,934</t>
  </si>
  <si>
    <t>1 March 2017 to 30 June 2017</t>
  </si>
  <si>
    <t>$150,000 to $159,999</t>
  </si>
  <si>
    <t>Tairawhiti DHB</t>
  </si>
  <si>
    <t>$310,000 to $319,999</t>
  </si>
  <si>
    <t>$320,000 to $329,999</t>
  </si>
  <si>
    <t xml:space="preserve">Taranaki DHB </t>
  </si>
  <si>
    <t>1 July 2015 to 24 February 2016</t>
  </si>
  <si>
    <t>1. Figure includes payment of entitlements at last day of duty of $183,794</t>
  </si>
  <si>
    <t>18 April 2016 to 30 June 2016</t>
  </si>
  <si>
    <t>Waikato DHB</t>
  </si>
  <si>
    <t>$560,000 to $569,999</t>
  </si>
  <si>
    <t>Wairarapa DHB</t>
  </si>
  <si>
    <t>5 October 2015 to 30 June 2016</t>
  </si>
  <si>
    <t>$200,000 to $209,999</t>
  </si>
  <si>
    <t>Waitemata DHB</t>
  </si>
  <si>
    <t>West Coast DHB</t>
  </si>
  <si>
    <t>Whanganui DHB</t>
  </si>
  <si>
    <t>1. Figure includes performance payments for more than one year</t>
  </si>
  <si>
    <t>Table 5:  Total remuneration received by chief executives and other senior staff under the jurisdiction of the Remuneration Authority</t>
  </si>
  <si>
    <t>The chief executives included in this table have their remuneration set by the Remuneration Authority</t>
  </si>
  <si>
    <t xml:space="preserve">* Enquiries regarding the information in this table should be referred to the Remuneration Authority - www.remauthority.govt.nz </t>
  </si>
  <si>
    <t>* The Remuneration Authority reviews the remuneration of all positions in its jurisdiction every year.  Section 14 of the Remuneration Authority Act 1977 provides that once the Remuneration Authority has made a determination, the recipients of that determination cannot decline or amend it in any way.</t>
  </si>
  <si>
    <t>* Total remuneration includes base salary, employer contributions to superannuation and any end of term entitlements paid, such as outstanding annual leave.</t>
  </si>
  <si>
    <t>Chief of the New Zealand Defence Force</t>
  </si>
  <si>
    <t>$650,000 to $659,999</t>
  </si>
  <si>
    <t>Chief Ombudsman</t>
  </si>
  <si>
    <t xml:space="preserve">1 July 2015 to 9 December 2015 </t>
  </si>
  <si>
    <t>10 December 2015 to 30 June 2016</t>
  </si>
  <si>
    <t>Chief Parliamentary Counsel</t>
  </si>
  <si>
    <t xml:space="preserve">1 July 2015 to 6 May 2016 </t>
  </si>
  <si>
    <t>$380,000 to $389,999</t>
  </si>
  <si>
    <t>7 May 2016 to 30 June 2016</t>
  </si>
  <si>
    <t>Clerk of the House of Representatives</t>
  </si>
  <si>
    <t>1 July 2015 to 5 July 2015</t>
  </si>
  <si>
    <t>6 July 2015 to 30 June 2016</t>
  </si>
  <si>
    <t>Commissioner of Police</t>
  </si>
  <si>
    <t>$690,000 to $699,999</t>
  </si>
  <si>
    <t>$670,000 to $679,999</t>
  </si>
  <si>
    <t>Controller and Auditor-General</t>
  </si>
  <si>
    <t>1 July 2016 to 31 January 2017</t>
  </si>
  <si>
    <t>1 February 2017 to 30 June 2017</t>
  </si>
  <si>
    <t>$220,000 to $229,999</t>
  </si>
  <si>
    <t>Deputy State Services Commissioner and Chief Executive</t>
  </si>
  <si>
    <t>1 July 2015 to 9 August 2015</t>
  </si>
  <si>
    <t>1 July 2015 to 30 June 2016</t>
  </si>
  <si>
    <t>$410,000 to $419,999</t>
  </si>
  <si>
    <t>Director of the Government Communications Security Bureau</t>
  </si>
  <si>
    <t>1 July 2015 to 10 February 2016</t>
  </si>
  <si>
    <t>$230,000 to $239,999</t>
  </si>
  <si>
    <t>26 April 2016 to 30 June 2016</t>
  </si>
  <si>
    <t>Director of the New Zealand Security Intelligence Service</t>
  </si>
  <si>
    <t>General Manager of the Parliamentary Service</t>
  </si>
  <si>
    <t>Parliamentary Commissioner for the Environment</t>
  </si>
  <si>
    <t>Solicitor-General</t>
  </si>
  <si>
    <t>1 July 2015 to 12 February 2016</t>
  </si>
  <si>
    <t>15 February 2016 to 30 June 2016</t>
  </si>
  <si>
    <t>State Services Commissioner and Head of State Services</t>
  </si>
  <si>
    <t>4 July 2016 to 30 June 2017</t>
  </si>
  <si>
    <t>Table 3: Total remuneration received by chief executives of Tertiary Education Institutions</t>
  </si>
  <si>
    <t>The Tertiary Education Institution Council is the employer of the chief executives and sets their remuneration.</t>
  </si>
  <si>
    <t>* Enquiries regarding the information in this table should be referred to the Council Chair / Chancellor.</t>
  </si>
  <si>
    <t>Aoraki Polytechnic</t>
  </si>
  <si>
    <t>1 July 2015 to 31 December 2015</t>
  </si>
  <si>
    <t xml:space="preserve">1. Figure includes payment of entitlements at last day of duty of $54,909
Chief Executive role disestablished as at 31 December 2015.  Aoraki and Christchurch Polytechnic Institute of Technology merged on 1 January 2016 </t>
  </si>
  <si>
    <t>Ara Institute of Canterbury (formerly Christchurch Polytechnic Institute of Technology)</t>
  </si>
  <si>
    <t>Auckland University of Technology</t>
  </si>
  <si>
    <t>1. Figure includes a component relating to a job resizing decision made in 2016/17</t>
  </si>
  <si>
    <t>Bay of Plenty Polytechnic</t>
  </si>
  <si>
    <t>1 July 2015 to 30 April 2016</t>
  </si>
  <si>
    <t>1. Figure includes payment of entitlements at last day of duty of $176,109
Chief Executive role disestablished as at 30 April 2016. Bay of Plenty Polytechnic and Waiariki Institute of Technology merged to form Toi Ohomai Institute of Technology</t>
  </si>
  <si>
    <t>Eastern Institute of Technology</t>
  </si>
  <si>
    <t>1. Figure includes a component relating to a job resizing decision made before 2016/17</t>
  </si>
  <si>
    <t>Lincoln University</t>
  </si>
  <si>
    <t>1. Figure was omitted from 2015/2016 report.
2. Revised from previously published</t>
  </si>
  <si>
    <t xml:space="preserve"> </t>
  </si>
  <si>
    <t>25 February 2016 to 30 June 2016</t>
  </si>
  <si>
    <t>Manukau Institute of Technology</t>
  </si>
  <si>
    <t>1 July 2016 to 8 July 2016</t>
  </si>
  <si>
    <t>1. Figure includes payment of entitlements at last day of duty of $12,613</t>
  </si>
  <si>
    <t>12 September 2016 to 30 June 2017</t>
  </si>
  <si>
    <t>$300,000 to $309,999</t>
  </si>
  <si>
    <t>Massey University</t>
  </si>
  <si>
    <t>1 July 2016 to 31 December 2016</t>
  </si>
  <si>
    <t>1. Figure includes payment of entitlements at last day of duty of $29,398</t>
  </si>
  <si>
    <t>23 January 2017 to 30 June 2017</t>
  </si>
  <si>
    <t>Nelson Marlborough Institute of Technology</t>
  </si>
  <si>
    <t>1. Figures include a component relating to a job resizing decision made before 2016/17</t>
  </si>
  <si>
    <t>Northland Polytechnic</t>
  </si>
  <si>
    <t>1 May 2017 to 30 June 2017</t>
  </si>
  <si>
    <t>1 July 2015 to 13 June 2016</t>
  </si>
  <si>
    <t>1. Figure includes payment of entitlements at last day of duty of $9,202</t>
  </si>
  <si>
    <t>Open Polytechnic of New Zealand</t>
  </si>
  <si>
    <t>Otago Polytechnic</t>
  </si>
  <si>
    <t>Southern Institute of Technology</t>
  </si>
  <si>
    <t>Tai Poutini Polytechnic</t>
  </si>
  <si>
    <t>1 July 2015 to 10 May 2016</t>
  </si>
  <si>
    <t>$240,000 to $249,999</t>
  </si>
  <si>
    <t>20 June 2016 to 30 June 2016</t>
  </si>
  <si>
    <t>Te Wananga o Aotearoa</t>
  </si>
  <si>
    <t>Te Wananga o Raukawa</t>
  </si>
  <si>
    <t>$270,000 to $279,999</t>
  </si>
  <si>
    <t>$250,000 to $259,999</t>
  </si>
  <si>
    <t>Te Whare Wananga o Awanuiarangi</t>
  </si>
  <si>
    <t>26 February 2016 to 30 June 2016</t>
  </si>
  <si>
    <t>$110,000 to $119,999</t>
  </si>
  <si>
    <t>Toi Ohomai Institute of Technology (formerly Waiariki Bay of Plenty Polytechnic)</t>
  </si>
  <si>
    <t>1 July 2016 to 9 December 2016</t>
  </si>
  <si>
    <t>31 March 2016 to 30 June 2016</t>
  </si>
  <si>
    <t>12 December 2016 to 30 June 2017</t>
  </si>
  <si>
    <t>$190,000 to $199,999</t>
  </si>
  <si>
    <t>Unitec Institute of Technology</t>
  </si>
  <si>
    <t xml:space="preserve">   Universal College of Learning</t>
  </si>
  <si>
    <t xml:space="preserve">   1. Figure was impacted by a one-off deduction</t>
  </si>
  <si>
    <t>University of Auckland</t>
  </si>
  <si>
    <t>$710,000 to $719,999</t>
  </si>
  <si>
    <t>University of Canterbury</t>
  </si>
  <si>
    <t>University of Otago</t>
  </si>
  <si>
    <t>University of Waikato</t>
  </si>
  <si>
    <t>$470,000 to $479,999</t>
  </si>
  <si>
    <t>Victoria University of Wellington</t>
  </si>
  <si>
    <t>1. Figure includes a component relating to a job sizing decision made before 2016/17</t>
  </si>
  <si>
    <t>Waiariki Institute of Technology</t>
  </si>
  <si>
    <t>1. Figure includes payment of entitlements at last day of duty of $112,257.  
Role disestablished as at 30 April 2016. Bay of Plenty Polytechnic and Waiariki Institute of Technology merged to form Toi Ohomai Institute of Technology</t>
  </si>
  <si>
    <t>Waikato Institute of Technology</t>
  </si>
  <si>
    <t xml:space="preserve">Western Institute of Technology </t>
  </si>
  <si>
    <t>$210,000 to $219,999</t>
  </si>
  <si>
    <t>Wellington Institute of Technology / Whitireia Community Polytechnic</t>
  </si>
  <si>
    <t>The Chief Executive of Wellington Institute of Technology also has responsibility for Whitireia Community Polytechnic</t>
  </si>
  <si>
    <t>Table 4: Total remuneration received by chief executives of other Crown entities</t>
  </si>
  <si>
    <t>The Crown entity Board is the employer of the chief executives and sets their remuneration.</t>
  </si>
  <si>
    <t>Accident Compensation Corporation</t>
  </si>
  <si>
    <t>$810,000 to $819,999</t>
  </si>
  <si>
    <t>1. Figure reflects a decision by the Board that was different to SSC advice*</t>
  </si>
  <si>
    <t>Arts Council of New Zealand Toi Aotearoa (Creative New Zealand)</t>
  </si>
  <si>
    <t>Broadcasting Commission (New Zealand On Air)</t>
  </si>
  <si>
    <t xml:space="preserve">Broadcasting Standards Authority </t>
  </si>
  <si>
    <t>1 July 2015 to 15 April 2016</t>
  </si>
  <si>
    <t>$130,000 to $139,999</t>
  </si>
  <si>
    <t>$160,000 to $169,999</t>
  </si>
  <si>
    <t>2 May 2016 to 30 June 2016</t>
  </si>
  <si>
    <t>Callaghan Innovation</t>
  </si>
  <si>
    <t>1 July 2016 to 31 July 2016</t>
  </si>
  <si>
    <t>28 February 2017 to 30 June 2017</t>
  </si>
  <si>
    <t>Careers New Zealand</t>
  </si>
  <si>
    <t>1 July 2016 to 6 December 2016</t>
  </si>
  <si>
    <t>1. Figure includes payment of entitlements at last day of duty of $117,381</t>
  </si>
  <si>
    <t>Civil Aviation Authority of New Zealand</t>
  </si>
  <si>
    <t>1. Figure includes a component relating to a job resizing decision.</t>
  </si>
  <si>
    <t>Commerce Commission</t>
  </si>
  <si>
    <t>Drug Free Sport New Zealand</t>
  </si>
  <si>
    <t>$140,000 to $149,999</t>
  </si>
  <si>
    <t>Earthquake Commission</t>
  </si>
  <si>
    <t>1 July 2016 to 16 December 2016</t>
  </si>
  <si>
    <t>1. Figure includes payment of entitlements at last day of duty of $8,827 and performance payments for more than one year</t>
  </si>
  <si>
    <t>13 February 2017 to 30 June 2017</t>
  </si>
  <si>
    <t>Education New Zealand</t>
  </si>
  <si>
    <t>Electricity Authority</t>
  </si>
  <si>
    <t>1. Figures include components relating to a job resizing decision made before 2016/17</t>
  </si>
  <si>
    <t>Energy Efficiency and Conservation Authority</t>
  </si>
  <si>
    <t>1. Figure includes payment of entitlements at last day of duty of $33,865</t>
  </si>
  <si>
    <t>24 January 2017 to 30 June 2017</t>
  </si>
  <si>
    <t>$120,000 to $129,999</t>
  </si>
  <si>
    <t>Environmental Protection Authority</t>
  </si>
  <si>
    <t>1 September 2015 to 30 June 2016</t>
  </si>
  <si>
    <t>External Reporting Board</t>
  </si>
  <si>
    <t>1 October 2015 to 30 June 2016</t>
  </si>
  <si>
    <t>Families Commission (Superu)</t>
  </si>
  <si>
    <t>Financial Markets Authority</t>
  </si>
  <si>
    <t xml:space="preserve">Guardians of New Zealand Superannuation </t>
  </si>
  <si>
    <t>1. Figure reflects a decision by the Board that was different to SSC advice*
2. Figure includes a component relating to a job resizing decision made in a previous year</t>
  </si>
  <si>
    <t>Health Promotion Agency</t>
  </si>
  <si>
    <t>1. Revised from previously published</t>
  </si>
  <si>
    <t>Health Quality and Safety Commission</t>
  </si>
  <si>
    <t>Health Research Council of New Zealand</t>
  </si>
  <si>
    <t>1. Figure includes a component relating to a job resizing decision made in a previous year</t>
  </si>
  <si>
    <t>Heritage New Zealand Pouhere Taonga Board</t>
  </si>
  <si>
    <t>17 October 2016 to 30 June 2017</t>
  </si>
  <si>
    <t>$180,000 to $189,999</t>
  </si>
  <si>
    <t>1 July 2015 to 19 February 2016</t>
  </si>
  <si>
    <t>1. Figure includes payment of entitlements at last day of duty of $33,344</t>
  </si>
  <si>
    <t>High Performance Sport New Zealand Ltd</t>
  </si>
  <si>
    <t>Hobsonville Land Company</t>
  </si>
  <si>
    <t xml:space="preserve">Housing New Zealand Corporation </t>
  </si>
  <si>
    <t>1 July 2015 to 29 March 2016</t>
  </si>
  <si>
    <t>1. Figure includes payment of entitlements at last day of duty of $51,706</t>
  </si>
  <si>
    <t>20 September 2016 to 30 June 2017</t>
  </si>
  <si>
    <t>Human Rights Commission</t>
  </si>
  <si>
    <t>International Accreditation New Zealand (previously reported as Accreditation Council)</t>
  </si>
  <si>
    <t>Maritime New Zealand</t>
  </si>
  <si>
    <t xml:space="preserve">Museum of New Zealand Te Papa Tongarewa </t>
  </si>
  <si>
    <t>1 July 2016 to 26 May 2017</t>
  </si>
  <si>
    <t>22 May 2017 to 30 June 2017</t>
  </si>
  <si>
    <t>New Zealand Antarctic Institute (Antarctica New Zealand)</t>
  </si>
  <si>
    <t>New Zealand Artificial Limb Service</t>
  </si>
  <si>
    <t>1. Figure includes a component relating to a job resizing</t>
  </si>
  <si>
    <t>New Zealand Blood Service</t>
  </si>
  <si>
    <t>New Zealand Film Commission</t>
  </si>
  <si>
    <t>New Zealand Fire Service Commission</t>
  </si>
  <si>
    <t>1 July 2016 to 5 March 2017</t>
  </si>
  <si>
    <t>1. Figure includes payment of entitlements at last day of duty of $226,411 and performance payments for more than one year</t>
  </si>
  <si>
    <t>New Zealand Food Innovation Auckland Ltd</t>
  </si>
  <si>
    <t>1 January 2016 to 30 June 2016</t>
  </si>
  <si>
    <t>New Zealand Lotteries Commission</t>
  </si>
  <si>
    <t>New Zealand Productivity Commission</t>
  </si>
  <si>
    <t>New Zealand Qualifications Authority</t>
  </si>
  <si>
    <t>New Zealand Symphony Orchestra</t>
  </si>
  <si>
    <t>New Zealand Tourism Board (Tourism New Zealand)</t>
  </si>
  <si>
    <t>1 July 2016 to 28 October 2016</t>
  </si>
  <si>
    <t>1. Figure includes payment of entitlements at last day of duty of $56,546</t>
  </si>
  <si>
    <t>New Zealand Trade and Enterprise</t>
  </si>
  <si>
    <t>New Zealand Transport Agency</t>
  </si>
  <si>
    <t>1 July 2015 to 18 December 2015</t>
  </si>
  <si>
    <t>1. Figure includes payment of entitlements at last day of duty of $259,989</t>
  </si>
  <si>
    <t>1 March 2016 to 30 June 2016</t>
  </si>
  <si>
    <t>New Zealand Walking Access Commission</t>
  </si>
  <si>
    <t>1 July 2015 to 26 February 2016</t>
  </si>
  <si>
    <t>1.  Figure includes payment of entitlements at last day of duty of $26,302</t>
  </si>
  <si>
    <t>29 February 2016 to 30 June 2016</t>
  </si>
  <si>
    <t>Pharmaceutical Management Agency</t>
  </si>
  <si>
    <t>Public Trust</t>
  </si>
  <si>
    <t xml:space="preserve">Real Estate Agents Authority </t>
  </si>
  <si>
    <t>Social Workers Registration Board</t>
  </si>
  <si>
    <t>1 July 2016 to 3 February 2017</t>
  </si>
  <si>
    <t>29 May 2017 to 30 June 2017</t>
  </si>
  <si>
    <t xml:space="preserve">Sport New Zealand </t>
  </si>
  <si>
    <t>Takeovers Panel</t>
  </si>
  <si>
    <t>Te Reo Whakapuaki Irirangi (Te Māngai Pāho, Māori Broadcasting Funding Agency)</t>
  </si>
  <si>
    <t>27 October 2016 to 30 June 2017</t>
  </si>
  <si>
    <t>Te Taura Whiri I Te Reo Māori (Māori Language Commission)</t>
  </si>
  <si>
    <t>31 August 2015 to 30 June 2016</t>
  </si>
  <si>
    <t>Telarc SAI Ltd</t>
  </si>
  <si>
    <t>1. Figure reflects a decision by the Board that was different to SSC advice*
2. Figure includes a component relating to a job resizing decision made before 2016/17</t>
  </si>
  <si>
    <t>Tertiary Education Commission</t>
  </si>
  <si>
    <t>Transport Accident Investigation Commission</t>
  </si>
  <si>
    <t>Worksafe New Zealand</t>
  </si>
  <si>
    <t>1 July 2016 to 24 November 2016</t>
  </si>
  <si>
    <t>1. Figure includes payment of entitlements at last day of duty of $15,456 and performance payments for more than one year</t>
  </si>
  <si>
    <t>* Crown entity Boards are responsible to Ministers for the performance of their organisation and are responsible for the employment of their chief executives, including managing, assessing, and rewarding their performance in the role.</t>
  </si>
  <si>
    <t>SSC provides advice on Crown entity chief executive terms and conditions, including remuneration, as a consistent and comparable base for boards to consider.</t>
  </si>
  <si>
    <t xml:space="preserve">Section 117 of the Crown Entities Act 2004, states: </t>
  </si>
  <si>
    <t>(1) A statutory entity must not agree to the terms and conditions of employment for a chief executive, or to an amendment of those terms and conditions, without</t>
  </si>
  <si>
    <t>(a) consulting the State Services Commissioner; and</t>
  </si>
  <si>
    <t>(b) if the proposed terms and conditions or amendment do not comply with any guidance issued by the State Services Commissioner to 1 or more Crown entities, consulting the responsible Minister.</t>
  </si>
  <si>
    <t>(2) A statutory entity must have regard to any recommendations that the Commissioner and (if applicable) the responsible Minister makes to it within a reasonable time of being consulted.</t>
  </si>
  <si>
    <t>Crown entity subsidiaries also need to comply with Section 117, but references to the responsible Minister must be read as references to the parent.</t>
  </si>
  <si>
    <t xml:space="preserve">1. Figure includes payment of entitlements at last day of duty of $92,506
2. Figure was omitted from 2015/2016 report
</t>
  </si>
  <si>
    <t>1. Figure includes performance payments for 2015/16 and 2016/17
2. Total remuneration received by acting CEs during the period</t>
  </si>
  <si>
    <t>1. Figure includes payment of entitlements at last day of duty of $27,753 and performance payments for 2015/16 and 2016/17
2. Total remuneration received by acting CE during the period</t>
  </si>
  <si>
    <t>1. Figure includes payment of entitlements at last day of duty of $22,324 and performance payments for 2015/16 and 2016/17
2. Total remuneration received by acting CEs during the period</t>
  </si>
  <si>
    <t>1. Figure includes payment of entitlements at last day of duty of $36,903 and a performance payment for 2015/16
2. Total remuneration received by acting CE during the period</t>
  </si>
  <si>
    <t>1. Figure includes payment of entitlements at last day of duty of $91,151
2. Total remuneration received by acting CE during the period</t>
  </si>
  <si>
    <t>1 July 2016 to 18 November 2016</t>
  </si>
  <si>
    <t>1. Figure includes payment of entitlements at last day of duty of $38,864</t>
  </si>
  <si>
    <t>1. Figure includes payment of entitlements at last day of duty of $10,668
2. Revised from previously published</t>
  </si>
  <si>
    <t>1. Figure includes payment of entitlements at last day of duty of $250,000</t>
  </si>
  <si>
    <t>1. Figure includes payment of entitlements at last day of duty of $57,992</t>
  </si>
  <si>
    <t>1. Figure includes payment of entitlements at last day of duty of $93,476</t>
  </si>
  <si>
    <t>Remuneration received 2016/17
(1 July 2016 to 30 June 2017)</t>
  </si>
  <si>
    <t>Remuneration received 2015/16
(1 July 2015 to 30 June 2016)</t>
  </si>
  <si>
    <r>
      <t>1 July 2015 to 18 April 2016</t>
    </r>
    <r>
      <rPr>
        <vertAlign val="superscript"/>
        <sz val="12"/>
        <color theme="1"/>
        <rFont val="Arial Narrow"/>
        <family val="2"/>
      </rPr>
      <t>1</t>
    </r>
  </si>
  <si>
    <r>
      <t>$230,000 to $239,999</t>
    </r>
    <r>
      <rPr>
        <vertAlign val="superscript"/>
        <sz val="12"/>
        <color theme="1"/>
        <rFont val="Arial Narrow"/>
        <family val="2"/>
      </rPr>
      <t>1</t>
    </r>
  </si>
  <si>
    <r>
      <t>$130,000 to $139,999</t>
    </r>
    <r>
      <rPr>
        <vertAlign val="superscript"/>
        <sz val="12"/>
        <color theme="1"/>
        <rFont val="Arial Narrow"/>
        <family val="2"/>
      </rPr>
      <t>2</t>
    </r>
  </si>
  <si>
    <r>
      <t>$130,000 to $139,999</t>
    </r>
    <r>
      <rPr>
        <vertAlign val="superscript"/>
        <sz val="12"/>
        <color theme="1"/>
        <rFont val="Arial Narrow"/>
        <family val="2"/>
      </rPr>
      <t>1</t>
    </r>
  </si>
  <si>
    <r>
      <t>$370,000 to $379,999</t>
    </r>
    <r>
      <rPr>
        <vertAlign val="superscript"/>
        <sz val="12"/>
        <color theme="1"/>
        <rFont val="Arial Narrow"/>
        <family val="2"/>
      </rPr>
      <t>1</t>
    </r>
  </si>
  <si>
    <r>
      <t>Under $100,000</t>
    </r>
    <r>
      <rPr>
        <vertAlign val="superscript"/>
        <sz val="12"/>
        <color theme="1"/>
        <rFont val="Arial Narrow"/>
        <family val="2"/>
      </rPr>
      <t>2</t>
    </r>
  </si>
  <si>
    <r>
      <t>5 September 2016 to 30 June 2017</t>
    </r>
    <r>
      <rPr>
        <vertAlign val="superscript"/>
        <sz val="12"/>
        <color theme="1"/>
        <rFont val="Arial Narrow"/>
        <family val="2"/>
      </rPr>
      <t>1</t>
    </r>
  </si>
  <si>
    <r>
      <t>$110,000 to $119,999</t>
    </r>
    <r>
      <rPr>
        <vertAlign val="superscript"/>
        <sz val="12"/>
        <color theme="1"/>
        <rFont val="Arial Narrow"/>
        <family val="2"/>
      </rPr>
      <t>1</t>
    </r>
  </si>
  <si>
    <r>
      <t>$210,000 to $219,999</t>
    </r>
    <r>
      <rPr>
        <vertAlign val="superscript"/>
        <sz val="12"/>
        <color theme="1"/>
        <rFont val="Arial Narrow"/>
        <family val="2"/>
      </rPr>
      <t>2</t>
    </r>
  </si>
  <si>
    <r>
      <t>$800,000 to $809,999</t>
    </r>
    <r>
      <rPr>
        <vertAlign val="superscript"/>
        <sz val="12"/>
        <color theme="1"/>
        <rFont val="Arial Narrow"/>
        <family val="2"/>
      </rPr>
      <t>1</t>
    </r>
  </si>
  <si>
    <r>
      <t>$100,000 to $109,999</t>
    </r>
    <r>
      <rPr>
        <vertAlign val="superscript"/>
        <sz val="12"/>
        <color theme="1"/>
        <rFont val="Arial Narrow"/>
        <family val="2"/>
      </rPr>
      <t>1</t>
    </r>
  </si>
  <si>
    <r>
      <t>$180,000 to $189,999</t>
    </r>
    <r>
      <rPr>
        <vertAlign val="superscript"/>
        <sz val="12"/>
        <color theme="1"/>
        <rFont val="Arial Narrow"/>
        <family val="2"/>
      </rPr>
      <t>2</t>
    </r>
  </si>
  <si>
    <r>
      <t>$470,000 to $479,999</t>
    </r>
    <r>
      <rPr>
        <vertAlign val="superscript"/>
        <sz val="12"/>
        <color theme="1"/>
        <rFont val="Arial Narrow"/>
        <family val="2"/>
      </rPr>
      <t>1</t>
    </r>
  </si>
  <si>
    <r>
      <t>8 May 2017 to 30 June 2017</t>
    </r>
    <r>
      <rPr>
        <vertAlign val="superscript"/>
        <sz val="12"/>
        <color theme="1"/>
        <rFont val="Arial Narrow"/>
        <family val="2"/>
      </rPr>
      <t>1</t>
    </r>
  </si>
  <si>
    <r>
      <t xml:space="preserve">Coverage period 
</t>
    </r>
    <r>
      <rPr>
        <sz val="12"/>
        <color theme="1"/>
        <rFont val="Arial Narrow"/>
        <family val="2"/>
      </rPr>
      <t>(if part year)</t>
    </r>
  </si>
  <si>
    <r>
      <t xml:space="preserve">Coverage period
</t>
    </r>
    <r>
      <rPr>
        <sz val="12"/>
        <color theme="1"/>
        <rFont val="Arial Narrow"/>
        <family val="2"/>
      </rPr>
      <t>(if part year)</t>
    </r>
  </si>
  <si>
    <r>
      <t>$550,000 to $559,999</t>
    </r>
    <r>
      <rPr>
        <vertAlign val="superscript"/>
        <sz val="12"/>
        <color theme="1"/>
        <rFont val="Arial Narrow"/>
        <family val="2"/>
      </rPr>
      <t>1</t>
    </r>
  </si>
  <si>
    <r>
      <t>$360,000 to $369,999</t>
    </r>
    <r>
      <rPr>
        <vertAlign val="superscript"/>
        <sz val="12"/>
        <rFont val="Arial Narrow"/>
        <family val="2"/>
      </rPr>
      <t>1</t>
    </r>
  </si>
  <si>
    <r>
      <t>$490,000 to $499,999</t>
    </r>
    <r>
      <rPr>
        <vertAlign val="superscript"/>
        <sz val="12"/>
        <rFont val="Arial Narrow"/>
        <family val="2"/>
      </rPr>
      <t>1</t>
    </r>
  </si>
  <si>
    <r>
      <t>$450,000 to $459,999</t>
    </r>
    <r>
      <rPr>
        <vertAlign val="superscript"/>
        <sz val="12"/>
        <rFont val="Arial Narrow"/>
        <family val="2"/>
      </rPr>
      <t>1</t>
    </r>
  </si>
  <si>
    <r>
      <t>$190,000 to $199,999</t>
    </r>
    <r>
      <rPr>
        <vertAlign val="superscript"/>
        <sz val="12"/>
        <rFont val="Arial Narrow"/>
        <family val="2"/>
      </rPr>
      <t>1</t>
    </r>
  </si>
  <si>
    <r>
      <t>$480,000 to $489,999</t>
    </r>
    <r>
      <rPr>
        <vertAlign val="superscript"/>
        <sz val="12"/>
        <rFont val="Arial Narrow"/>
        <family val="2"/>
      </rPr>
      <t>1</t>
    </r>
  </si>
  <si>
    <r>
      <t>$620,000 to $629,999</t>
    </r>
    <r>
      <rPr>
        <vertAlign val="superscript"/>
        <sz val="12"/>
        <rFont val="Arial Narrow"/>
        <family val="2"/>
      </rPr>
      <t>1</t>
    </r>
  </si>
  <si>
    <r>
      <t>$590,000 to $599,999</t>
    </r>
    <r>
      <rPr>
        <vertAlign val="superscript"/>
        <sz val="12"/>
        <rFont val="Arial Narrow"/>
        <family val="2"/>
      </rPr>
      <t>1</t>
    </r>
  </si>
  <si>
    <r>
      <t>$370,000 to $379,999</t>
    </r>
    <r>
      <rPr>
        <vertAlign val="superscript"/>
        <sz val="12"/>
        <rFont val="Arial Narrow"/>
        <family val="2"/>
      </rPr>
      <t>1</t>
    </r>
  </si>
  <si>
    <t xml:space="preserve">1. Figure includes payment of entitlements at last day of duty of $12,172
This entity was established from the merger of Bay of Plenty Polytechnic and Waiariki Institute of Technology </t>
  </si>
  <si>
    <r>
      <t>$190,000 to $199,999</t>
    </r>
    <r>
      <rPr>
        <vertAlign val="superscript"/>
        <sz val="12"/>
        <color theme="1"/>
        <rFont val="Arial Narrow"/>
        <family val="2"/>
      </rPr>
      <t>1</t>
    </r>
  </si>
  <si>
    <r>
      <t>$360,000 to $369,999</t>
    </r>
    <r>
      <rPr>
        <vertAlign val="superscript"/>
        <sz val="12"/>
        <rFont val="Arial Narrow"/>
        <family val="2"/>
      </rPr>
      <t>2</t>
    </r>
  </si>
  <si>
    <r>
      <t>$520,000 to $529,999</t>
    </r>
    <r>
      <rPr>
        <vertAlign val="superscript"/>
        <sz val="12"/>
        <rFont val="Arial Narrow"/>
        <family val="2"/>
      </rPr>
      <t>1</t>
    </r>
  </si>
  <si>
    <r>
      <t>$400,000 to $409,999</t>
    </r>
    <r>
      <rPr>
        <vertAlign val="superscript"/>
        <sz val="12"/>
        <rFont val="Arial Narrow"/>
        <family val="2"/>
      </rPr>
      <t>1</t>
    </r>
  </si>
  <si>
    <r>
      <t>$380,000 to $389,999</t>
    </r>
    <r>
      <rPr>
        <vertAlign val="superscript"/>
        <sz val="12"/>
        <rFont val="Arial Narrow"/>
        <family val="2"/>
      </rPr>
      <t>1</t>
    </r>
  </si>
  <si>
    <r>
      <t>$170,000 to $179,999</t>
    </r>
    <r>
      <rPr>
        <vertAlign val="superscript"/>
        <sz val="12"/>
        <rFont val="Arial Narrow"/>
        <family val="2"/>
      </rPr>
      <t>1</t>
    </r>
  </si>
  <si>
    <r>
      <t>$140,000 to $149,999</t>
    </r>
    <r>
      <rPr>
        <vertAlign val="superscript"/>
        <sz val="12"/>
        <rFont val="Arial Narrow"/>
        <family val="2"/>
      </rPr>
      <t>2</t>
    </r>
  </si>
  <si>
    <r>
      <t>Under $100,000</t>
    </r>
    <r>
      <rPr>
        <vertAlign val="superscript"/>
        <sz val="12"/>
        <rFont val="Arial Narrow"/>
        <family val="2"/>
      </rPr>
      <t>1</t>
    </r>
  </si>
  <si>
    <r>
      <t>$300,000 to $309,999</t>
    </r>
    <r>
      <rPr>
        <vertAlign val="superscript"/>
        <sz val="12"/>
        <rFont val="Arial Narrow"/>
        <family val="2"/>
      </rPr>
      <t>1</t>
    </r>
  </si>
  <si>
    <r>
      <t>$350,000 to $359,999</t>
    </r>
    <r>
      <rPr>
        <vertAlign val="superscript"/>
        <sz val="12"/>
        <rFont val="Arial Narrow"/>
        <family val="2"/>
      </rPr>
      <t>1</t>
    </r>
  </si>
  <si>
    <r>
      <t>$260,000 to $269,999</t>
    </r>
    <r>
      <rPr>
        <vertAlign val="superscript"/>
        <sz val="12"/>
        <rFont val="Arial Narrow"/>
        <family val="2"/>
      </rPr>
      <t>1</t>
    </r>
  </si>
  <si>
    <r>
      <t>$310,000 to $319,999</t>
    </r>
    <r>
      <rPr>
        <vertAlign val="superscript"/>
        <sz val="12"/>
        <rFont val="Arial Narrow"/>
        <family val="2"/>
      </rPr>
      <t>1</t>
    </r>
  </si>
  <si>
    <r>
      <t>Under $100,000</t>
    </r>
    <r>
      <rPr>
        <vertAlign val="superscript"/>
        <sz val="12"/>
        <rFont val="Arial Narrow"/>
        <family val="2"/>
      </rPr>
      <t>2</t>
    </r>
  </si>
  <si>
    <r>
      <t>$550,000 to $559,999</t>
    </r>
    <r>
      <rPr>
        <vertAlign val="superscript"/>
        <sz val="12"/>
        <rFont val="Arial Narrow"/>
        <family val="2"/>
      </rPr>
      <t>1</t>
    </r>
  </si>
  <si>
    <t>1. Figure includes payment of entitlements at last day of duty of $33,157 and performance payments for more than one year 
2. Figure includes a component relating to a job size increase (following merger with Aoraki Polytechnic)</t>
  </si>
  <si>
    <t>1. Figure includes payment of entitlements at last day of duty $56,079
2. Revised from previously published</t>
  </si>
  <si>
    <r>
      <t>$830,000 to $839,999</t>
    </r>
    <r>
      <rPr>
        <vertAlign val="superscript"/>
        <sz val="12"/>
        <rFont val="Arial Narrow"/>
        <family val="2"/>
      </rPr>
      <t>1</t>
    </r>
  </si>
  <si>
    <r>
      <t>$390,000 to $399,999</t>
    </r>
    <r>
      <rPr>
        <vertAlign val="superscript"/>
        <sz val="12"/>
        <rFont val="Arial Narrow"/>
        <family val="2"/>
      </rPr>
      <t>1</t>
    </r>
  </si>
  <si>
    <r>
      <t>$250,000 to $259,000</t>
    </r>
    <r>
      <rPr>
        <vertAlign val="superscript"/>
        <sz val="12"/>
        <rFont val="Arial Narrow"/>
        <family val="2"/>
      </rPr>
      <t>1</t>
    </r>
  </si>
  <si>
    <r>
      <t>$200,000 to $209,999</t>
    </r>
    <r>
      <rPr>
        <vertAlign val="superscript"/>
        <sz val="12"/>
        <rFont val="Arial Narrow"/>
        <family val="2"/>
      </rPr>
      <t>1</t>
    </r>
  </si>
  <si>
    <r>
      <t>$1,090,000 to $1,099,999</t>
    </r>
    <r>
      <rPr>
        <vertAlign val="superscript"/>
        <sz val="12"/>
        <rFont val="Arial Narrow"/>
        <family val="2"/>
      </rPr>
      <t>1</t>
    </r>
  </si>
  <si>
    <r>
      <t>$950,000 to $959,999</t>
    </r>
    <r>
      <rPr>
        <vertAlign val="superscript"/>
        <sz val="12"/>
        <rFont val="Arial Narrow"/>
        <family val="2"/>
      </rPr>
      <t>2</t>
    </r>
  </si>
  <si>
    <r>
      <t>$280,000 to $289,999</t>
    </r>
    <r>
      <rPr>
        <vertAlign val="superscript"/>
        <sz val="12"/>
        <rFont val="Arial Narrow"/>
        <family val="2"/>
      </rPr>
      <t>1</t>
    </r>
  </si>
  <si>
    <r>
      <t>$320,000 to $329,999</t>
    </r>
    <r>
      <rPr>
        <vertAlign val="superscript"/>
        <sz val="12"/>
        <rFont val="Arial Narrow"/>
        <family val="2"/>
      </rPr>
      <t>1</t>
    </r>
  </si>
  <si>
    <r>
      <t>$460,000 to $469,999</t>
    </r>
    <r>
      <rPr>
        <vertAlign val="superscript"/>
        <sz val="12"/>
        <rFont val="Arial Narrow"/>
        <family val="2"/>
      </rPr>
      <t>1</t>
    </r>
  </si>
  <si>
    <r>
      <t>$500,000 to $509,999</t>
    </r>
    <r>
      <rPr>
        <vertAlign val="superscript"/>
        <sz val="12"/>
        <rFont val="Arial Narrow"/>
        <family val="2"/>
      </rPr>
      <t>1</t>
    </r>
  </si>
  <si>
    <r>
      <t>$220,000 to $229,999</t>
    </r>
    <r>
      <rPr>
        <vertAlign val="superscript"/>
        <sz val="12"/>
        <rFont val="Arial Narrow"/>
        <family val="2"/>
      </rPr>
      <t>1</t>
    </r>
  </si>
  <si>
    <r>
      <t>$570,000 to $579,999</t>
    </r>
    <r>
      <rPr>
        <vertAlign val="superscript"/>
        <sz val="12"/>
        <rFont val="Arial Narrow"/>
        <family val="2"/>
      </rPr>
      <t>1</t>
    </r>
  </si>
  <si>
    <r>
      <t>$640,000 to $649,999</t>
    </r>
    <r>
      <rPr>
        <vertAlign val="superscript"/>
        <sz val="12"/>
        <rFont val="Arial Narrow"/>
        <family val="2"/>
      </rPr>
      <t>1</t>
    </r>
  </si>
  <si>
    <r>
      <t>$710,000 to $719,999</t>
    </r>
    <r>
      <rPr>
        <vertAlign val="superscript"/>
        <sz val="12"/>
        <rFont val="Arial Narrow"/>
        <family val="2"/>
      </rPr>
      <t>1</t>
    </r>
  </si>
  <si>
    <r>
      <t>$150,000 to $159,999</t>
    </r>
    <r>
      <rPr>
        <vertAlign val="superscript"/>
        <sz val="12"/>
        <rFont val="Arial Narrow"/>
        <family val="2"/>
      </rPr>
      <t>1</t>
    </r>
  </si>
  <si>
    <r>
      <t>$160,000 to $169,999</t>
    </r>
    <r>
      <rPr>
        <vertAlign val="superscript"/>
        <sz val="12"/>
        <rFont val="Arial Narrow"/>
        <family val="2"/>
      </rPr>
      <t>1</t>
    </r>
  </si>
  <si>
    <r>
      <t>$170,000 to $179,999</t>
    </r>
    <r>
      <rPr>
        <vertAlign val="superscript"/>
        <sz val="12"/>
        <rFont val="Arial Narrow"/>
        <family val="2"/>
      </rPr>
      <t>2</t>
    </r>
  </si>
  <si>
    <r>
      <t>$250,000 to $259,000</t>
    </r>
    <r>
      <rPr>
        <vertAlign val="superscript"/>
        <sz val="12"/>
        <rFont val="Arial Narrow"/>
        <family val="2"/>
      </rPr>
      <t>1,2</t>
    </r>
  </si>
  <si>
    <r>
      <t>$380,000 to $389,999</t>
    </r>
    <r>
      <rPr>
        <vertAlign val="superscript"/>
        <sz val="12"/>
        <rFont val="Arial Narrow"/>
        <family val="2"/>
      </rPr>
      <t>1,2</t>
    </r>
  </si>
  <si>
    <r>
      <t>$250,000 to $259,999</t>
    </r>
    <r>
      <rPr>
        <vertAlign val="superscript"/>
        <sz val="12"/>
        <rFont val="Arial Narrow"/>
        <family val="2"/>
      </rPr>
      <t>1</t>
    </r>
  </si>
  <si>
    <r>
      <t>$760,000 to $769,999</t>
    </r>
    <r>
      <rPr>
        <vertAlign val="superscript"/>
        <sz val="12"/>
        <rFont val="Arial Narrow"/>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</si>
</sst>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quot;$&quot;* #,##0_);_(&quot;$&quot;* \(#,##0\);_(&quot;$&quot;* &quot;-&quot;??_);_(@_)"/>
    <numFmt numFmtId="166" formatCode="0.0%"/>
    <numFmt numFmtId="167" formatCode="&quot;$&quot;#,##0"/>
    <numFmt numFmtId="168" formatCode="&quot;$&quot;#,##0.000"/>
    <numFmt numFmtId="169" formatCode="_-&quot;$&quot;* #,##0_-;\-&quot;$&quot;* #,##0_-;_-&quot;$&quot;* &quot;-&quot;??_-;_-@_-"/>
    <numFmt numFmtId="170" formatCode="&quot;$&quot;#,##0_);[Red]\(&quot;$&quot;#,##0\)"/>
  </numFmts>
  <fonts count="3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u/>
      <sz val="10"/>
      <color theme="10"/>
      <name val="Arial"/>
      <family val="2"/>
    </font>
    <font>
      <u/>
      <sz val="10"/>
      <color theme="11"/>
      <name val="Arial"/>
      <family val="2"/>
    </font>
    <font>
      <sz val="9"/>
      <color indexed="81"/>
      <name val="Tahoma"/>
      <family val="2"/>
    </font>
    <font>
      <b/>
      <sz val="9"/>
      <color indexed="81"/>
      <name val="Tahoma"/>
      <family val="2"/>
    </font>
    <font>
      <b/>
      <sz val="10"/>
      <name val="Arial"/>
      <family val="2"/>
    </font>
    <font>
      <b/>
      <sz val="14"/>
      <color theme="1"/>
      <name val="Arial Narrow"/>
      <family val="2"/>
    </font>
    <font>
      <sz val="10"/>
      <color theme="1"/>
      <name val="Arial Narrow"/>
      <family val="2"/>
    </font>
    <font>
      <i/>
      <sz val="13"/>
      <color theme="1"/>
      <name val="Arial Narrow"/>
      <family val="2"/>
    </font>
    <font>
      <b/>
      <sz val="11"/>
      <color theme="1"/>
      <name val="Arial Narrow"/>
      <family val="2"/>
    </font>
    <font>
      <sz val="11"/>
      <color theme="1"/>
      <name val="Arial Narrow"/>
      <family val="2"/>
    </font>
    <font>
      <i/>
      <sz val="11"/>
      <color theme="1"/>
      <name val="Arial Narrow"/>
      <family val="2"/>
    </font>
    <font>
      <i/>
      <sz val="10"/>
      <color theme="1"/>
      <name val="Arial Narrow"/>
      <family val="2"/>
    </font>
    <font>
      <sz val="13"/>
      <color theme="1"/>
      <name val="Arial Narrow"/>
      <family val="2"/>
    </font>
    <font>
      <u/>
      <sz val="10"/>
      <color rgb="FF0070C0"/>
      <name val="Arial Narrow"/>
      <family val="2"/>
    </font>
    <font>
      <b/>
      <i/>
      <sz val="10"/>
      <color theme="1"/>
      <name val="Arial Narrow"/>
      <family val="2"/>
    </font>
    <font>
      <b/>
      <sz val="12"/>
      <color theme="1"/>
      <name val="Arial Narrow"/>
      <family val="2"/>
    </font>
    <font>
      <sz val="11"/>
      <color rgb="FFFF0000"/>
      <name val="Arial Narrow"/>
      <family val="2"/>
    </font>
    <font>
      <sz val="12"/>
      <color theme="1"/>
      <name val="Arial Narrow"/>
      <family val="2"/>
    </font>
    <font>
      <vertAlign val="superscript"/>
      <sz val="12"/>
      <color theme="1"/>
      <name val="Arial Narrow"/>
      <family val="2"/>
    </font>
    <font>
      <sz val="12"/>
      <name val="Arial Narrow"/>
      <family val="2"/>
    </font>
    <font>
      <b/>
      <sz val="13"/>
      <color theme="1"/>
      <name val="Arial Narrow"/>
      <family val="2"/>
    </font>
    <font>
      <b/>
      <sz val="15"/>
      <color theme="1"/>
      <name val="Arial Narrow"/>
      <family val="2"/>
    </font>
    <font>
      <sz val="15"/>
      <color theme="1"/>
      <name val="Arial Narrow"/>
      <family val="2"/>
    </font>
    <font>
      <vertAlign val="superscript"/>
      <sz val="12"/>
      <name val="Arial Narrow"/>
      <family val="2"/>
    </font>
    <font>
      <sz val="12"/>
      <color rgb="FFFF0000"/>
      <name val="Arial Narrow"/>
      <family val="2"/>
    </font>
    <font>
      <i/>
      <sz val="12"/>
      <color theme="1"/>
      <name val="Arial Narrow"/>
      <family val="2"/>
    </font>
    <font>
      <strike/>
      <sz val="12"/>
      <name val="Arial Narrow"/>
      <family val="2"/>
    </font>
    <font>
      <u/>
      <sz val="12"/>
      <color rgb="FF0070C0"/>
      <name val="Arial Narrow"/>
      <family val="2"/>
    </font>
    <font>
      <b/>
      <sz val="12"/>
      <name val="Arial Narrow"/>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38">
    <xf numFmtId="0" fontId="0" fillId="0" borderId="0"/>
    <xf numFmtId="164" fontId="4" fillId="0" borderId="0" applyFont="0" applyFill="0" applyBorder="0" applyAlignment="0" applyProtection="0"/>
    <xf numFmtId="9" fontId="4"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259">
    <xf numFmtId="0" fontId="0" fillId="0" borderId="0" xfId="0"/>
    <xf numFmtId="0" fontId="0" fillId="0" borderId="0" xfId="0" applyFill="1"/>
    <xf numFmtId="0" fontId="0" fillId="0" borderId="1" xfId="0" applyBorder="1"/>
    <xf numFmtId="0" fontId="0" fillId="0" borderId="1" xfId="0" applyBorder="1" applyAlignment="1">
      <alignment horizontal="center"/>
    </xf>
    <xf numFmtId="165" fontId="0" fillId="0" borderId="1" xfId="1" applyNumberFormat="1" applyFont="1" applyFill="1" applyBorder="1"/>
    <xf numFmtId="0" fontId="0" fillId="0" borderId="1" xfId="0" applyFill="1" applyBorder="1"/>
    <xf numFmtId="165" fontId="0" fillId="0" borderId="1" xfId="1" applyNumberFormat="1" applyFont="1" applyFill="1" applyBorder="1" applyAlignment="1">
      <alignment horizontal="center"/>
    </xf>
    <xf numFmtId="166" fontId="0" fillId="0" borderId="1" xfId="2" applyNumberFormat="1" applyFont="1" applyFill="1" applyBorder="1" applyAlignment="1">
      <alignment horizontal="center"/>
    </xf>
    <xf numFmtId="0" fontId="0" fillId="0" borderId="1" xfId="0" applyFill="1" applyBorder="1" applyAlignment="1">
      <alignment wrapText="1"/>
    </xf>
    <xf numFmtId="0" fontId="5" fillId="0" borderId="1" xfId="0" applyFont="1" applyFill="1" applyBorder="1" applyAlignment="1">
      <alignment horizontal="center" vertical="center" wrapText="1"/>
    </xf>
    <xf numFmtId="0" fontId="5" fillId="0" borderId="1" xfId="0" applyFont="1" applyBorder="1" applyAlignment="1">
      <alignment horizontal="center"/>
    </xf>
    <xf numFmtId="0" fontId="0" fillId="2" borderId="1" xfId="0" applyFill="1" applyBorder="1" applyAlignment="1">
      <alignment wrapText="1"/>
    </xf>
    <xf numFmtId="165" fontId="5" fillId="0" borderId="1" xfId="1" applyNumberFormat="1" applyFont="1" applyFill="1" applyBorder="1"/>
    <xf numFmtId="0" fontId="5" fillId="0" borderId="3" xfId="0" applyFont="1" applyBorder="1"/>
    <xf numFmtId="0" fontId="0" fillId="0" borderId="4" xfId="0" applyBorder="1"/>
    <xf numFmtId="0" fontId="0" fillId="0" borderId="5" xfId="0" applyBorder="1"/>
    <xf numFmtId="0" fontId="0" fillId="0" borderId="6" xfId="0" applyBorder="1"/>
    <xf numFmtId="0" fontId="5" fillId="0" borderId="5" xfId="0" applyFont="1" applyBorder="1" applyAlignment="1">
      <alignment horizontal="center"/>
    </xf>
    <xf numFmtId="167" fontId="0" fillId="0" borderId="6" xfId="0" applyNumberFormat="1" applyBorder="1"/>
    <xf numFmtId="0" fontId="0" fillId="0" borderId="7" xfId="0" applyBorder="1"/>
    <xf numFmtId="0" fontId="0" fillId="0" borderId="8" xfId="0" applyBorder="1"/>
    <xf numFmtId="0" fontId="5" fillId="0" borderId="3" xfId="0" applyFont="1" applyFill="1" applyBorder="1" applyAlignment="1">
      <alignment horizontal="left"/>
    </xf>
    <xf numFmtId="166" fontId="0" fillId="0" borderId="6" xfId="0" applyNumberFormat="1" applyBorder="1"/>
    <xf numFmtId="0" fontId="0" fillId="0" borderId="0" xfId="0" applyBorder="1"/>
    <xf numFmtId="0" fontId="0" fillId="0" borderId="1" xfId="0" applyFill="1" applyBorder="1" applyAlignment="1">
      <alignment horizontal="center" wrapText="1"/>
    </xf>
    <xf numFmtId="165" fontId="6" fillId="0" borderId="1" xfId="1" applyNumberFormat="1" applyFont="1" applyFill="1" applyBorder="1"/>
    <xf numFmtId="9" fontId="6" fillId="0" borderId="1" xfId="1" applyNumberFormat="1" applyFont="1" applyFill="1" applyBorder="1" applyAlignment="1">
      <alignment horizontal="center"/>
    </xf>
    <xf numFmtId="167" fontId="0" fillId="0" borderId="0" xfId="0" applyNumberFormat="1" applyBorder="1"/>
    <xf numFmtId="166" fontId="0" fillId="0" borderId="0" xfId="0" applyNumberFormat="1" applyBorder="1"/>
    <xf numFmtId="0" fontId="5" fillId="0" borderId="3" xfId="0" applyFont="1" applyBorder="1" applyAlignment="1">
      <alignment horizontal="center"/>
    </xf>
    <xf numFmtId="0" fontId="5" fillId="0" borderId="4" xfId="0" applyFont="1" applyBorder="1" applyAlignment="1">
      <alignment horizontal="center"/>
    </xf>
    <xf numFmtId="9" fontId="5" fillId="0" borderId="5" xfId="0" applyNumberFormat="1" applyFont="1" applyBorder="1" applyAlignment="1">
      <alignment horizontal="center"/>
    </xf>
    <xf numFmtId="9" fontId="5" fillId="0" borderId="6" xfId="0" applyNumberFormat="1" applyFont="1" applyBorder="1" applyAlignment="1">
      <alignment horizontal="center"/>
    </xf>
    <xf numFmtId="3" fontId="0" fillId="0" borderId="5" xfId="0" applyNumberFormat="1" applyBorder="1"/>
    <xf numFmtId="3" fontId="0" fillId="0" borderId="6" xfId="0" applyNumberFormat="1" applyBorder="1"/>
    <xf numFmtId="165" fontId="6" fillId="0" borderId="1" xfId="1" applyNumberFormat="1" applyFont="1" applyFill="1" applyBorder="1" applyAlignment="1">
      <alignment horizontal="center"/>
    </xf>
    <xf numFmtId="165" fontId="6" fillId="2" borderId="1" xfId="1" applyNumberFormat="1" applyFont="1" applyFill="1" applyBorder="1"/>
    <xf numFmtId="0" fontId="0" fillId="0" borderId="6" xfId="0" applyBorder="1" applyAlignment="1">
      <alignment horizontal="center"/>
    </xf>
    <xf numFmtId="167" fontId="0" fillId="0" borderId="6" xfId="0" applyNumberFormat="1" applyBorder="1" applyAlignment="1">
      <alignment horizontal="center"/>
    </xf>
    <xf numFmtId="167" fontId="0" fillId="0" borderId="0" xfId="0" applyNumberFormat="1" applyBorder="1" applyAlignment="1">
      <alignment horizontal="center"/>
    </xf>
    <xf numFmtId="3" fontId="0" fillId="0" borderId="5" xfId="0" applyNumberFormat="1" applyBorder="1" applyAlignment="1">
      <alignment horizontal="center"/>
    </xf>
    <xf numFmtId="3" fontId="0" fillId="0" borderId="6" xfId="0" applyNumberFormat="1" applyBorder="1" applyAlignment="1">
      <alignment horizontal="center"/>
    </xf>
    <xf numFmtId="166" fontId="0" fillId="0" borderId="6" xfId="0" applyNumberFormat="1" applyBorder="1" applyAlignment="1">
      <alignment horizontal="center"/>
    </xf>
    <xf numFmtId="0" fontId="0" fillId="0" borderId="8" xfId="0" applyBorder="1" applyAlignment="1">
      <alignment horizontal="center"/>
    </xf>
    <xf numFmtId="168" fontId="0" fillId="0" borderId="0" xfId="0" applyNumberFormat="1"/>
    <xf numFmtId="165" fontId="5" fillId="0" borderId="1" xfId="1" applyNumberFormat="1" applyFont="1" applyFill="1" applyBorder="1" applyAlignment="1">
      <alignment horizontal="center"/>
    </xf>
    <xf numFmtId="0" fontId="0" fillId="0" borderId="0" xfId="0" applyFill="1" applyAlignment="1">
      <alignment horizontal="center"/>
    </xf>
    <xf numFmtId="9" fontId="0" fillId="0" borderId="0" xfId="2" applyFont="1" applyAlignment="1">
      <alignment horizontal="center"/>
    </xf>
    <xf numFmtId="0" fontId="0" fillId="0" borderId="12" xfId="0" applyBorder="1" applyAlignment="1">
      <alignment horizontal="center"/>
    </xf>
    <xf numFmtId="167" fontId="0" fillId="0" borderId="5" xfId="0" applyNumberFormat="1" applyBorder="1" applyAlignment="1">
      <alignment horizontal="center"/>
    </xf>
    <xf numFmtId="0" fontId="0" fillId="0" borderId="2" xfId="0" applyBorder="1" applyAlignment="1">
      <alignment horizontal="center"/>
    </xf>
    <xf numFmtId="1" fontId="0" fillId="0" borderId="2" xfId="0" applyNumberFormat="1" applyBorder="1" applyAlignment="1">
      <alignment horizontal="center"/>
    </xf>
    <xf numFmtId="1" fontId="0" fillId="0" borderId="14" xfId="0" applyNumberFormat="1" applyBorder="1" applyAlignment="1">
      <alignment horizontal="center"/>
    </xf>
    <xf numFmtId="0" fontId="0" fillId="0" borderId="5" xfId="0" applyBorder="1" applyAlignment="1">
      <alignment horizontal="center"/>
    </xf>
    <xf numFmtId="9" fontId="0" fillId="0" borderId="5" xfId="0" applyNumberFormat="1" applyBorder="1" applyAlignment="1">
      <alignment horizontal="center"/>
    </xf>
    <xf numFmtId="0" fontId="0" fillId="0" borderId="7" xfId="0" applyBorder="1" applyAlignment="1">
      <alignment horizontal="center"/>
    </xf>
    <xf numFmtId="0" fontId="5" fillId="0" borderId="0" xfId="0" applyFont="1" applyAlignment="1">
      <alignment horizontal="center" wrapText="1"/>
    </xf>
    <xf numFmtId="0" fontId="5" fillId="0" borderId="1" xfId="0" applyFont="1" applyBorder="1" applyAlignment="1">
      <alignment horizontal="center" wrapText="1"/>
    </xf>
    <xf numFmtId="167" fontId="0" fillId="0" borderId="1" xfId="0" applyNumberFormat="1" applyBorder="1"/>
    <xf numFmtId="167" fontId="0" fillId="0" borderId="1" xfId="0" applyNumberFormat="1" applyBorder="1" applyAlignment="1">
      <alignment horizontal="center"/>
    </xf>
    <xf numFmtId="0" fontId="5" fillId="0" borderId="15" xfId="0" applyFont="1" applyBorder="1" applyAlignment="1">
      <alignment horizontal="center" wrapText="1"/>
    </xf>
    <xf numFmtId="0" fontId="0" fillId="0" borderId="16" xfId="0" applyBorder="1"/>
    <xf numFmtId="0" fontId="0" fillId="0" borderId="11" xfId="0" applyBorder="1"/>
    <xf numFmtId="0" fontId="5" fillId="0" borderId="10" xfId="0" applyFont="1" applyBorder="1" applyAlignment="1">
      <alignment horizontal="center" wrapText="1"/>
    </xf>
    <xf numFmtId="167" fontId="0" fillId="0" borderId="16" xfId="0" applyNumberFormat="1" applyBorder="1" applyAlignment="1">
      <alignment horizontal="center"/>
    </xf>
    <xf numFmtId="167" fontId="0" fillId="0" borderId="11" xfId="0" applyNumberFormat="1" applyBorder="1" applyAlignment="1">
      <alignment horizontal="center"/>
    </xf>
    <xf numFmtId="0" fontId="0" fillId="0" borderId="17" xfId="0" applyBorder="1" applyAlignment="1">
      <alignment horizontal="center"/>
    </xf>
    <xf numFmtId="0" fontId="0" fillId="0" borderId="0" xfId="0" applyFill="1" applyAlignment="1">
      <alignment wrapText="1"/>
    </xf>
    <xf numFmtId="166" fontId="11" fillId="0" borderId="1" xfId="2" applyNumberFormat="1" applyFont="1" applyFill="1" applyBorder="1" applyAlignment="1">
      <alignment horizontal="center"/>
    </xf>
    <xf numFmtId="0" fontId="0" fillId="0" borderId="2" xfId="0" applyBorder="1" applyAlignment="1">
      <alignment horizontal="center"/>
    </xf>
    <xf numFmtId="0" fontId="13" fillId="0" borderId="0" xfId="0" applyFont="1" applyFill="1" applyAlignment="1">
      <alignment horizontal="left" wrapText="1"/>
    </xf>
    <xf numFmtId="0" fontId="13" fillId="0" borderId="0" xfId="0" applyFont="1" applyFill="1"/>
    <xf numFmtId="0" fontId="16" fillId="0" borderId="0" xfId="0" applyFont="1" applyFill="1"/>
    <xf numFmtId="0" fontId="13" fillId="0" borderId="0" xfId="0" applyFont="1" applyFill="1" applyAlignment="1">
      <alignment wrapText="1"/>
    </xf>
    <xf numFmtId="0" fontId="13" fillId="0" borderId="0" xfId="0" applyFont="1" applyFill="1" applyAlignment="1"/>
    <xf numFmtId="0" fontId="18" fillId="0" borderId="0" xfId="0" applyFont="1" applyFill="1" applyAlignment="1">
      <alignment wrapText="1"/>
    </xf>
    <xf numFmtId="0" fontId="18" fillId="0" borderId="0" xfId="0" applyFont="1" applyFill="1" applyAlignment="1"/>
    <xf numFmtId="0" fontId="13" fillId="0" borderId="0" xfId="35" applyFont="1" applyFill="1" applyAlignment="1">
      <alignment wrapText="1"/>
    </xf>
    <xf numFmtId="0" fontId="13" fillId="0" borderId="0" xfId="35" applyFont="1"/>
    <xf numFmtId="0" fontId="19" fillId="0" borderId="0" xfId="35" applyFont="1" applyFill="1" applyAlignment="1">
      <alignment wrapText="1"/>
    </xf>
    <xf numFmtId="0" fontId="19" fillId="0" borderId="0" xfId="35" applyFont="1"/>
    <xf numFmtId="0" fontId="15" fillId="0" borderId="20" xfId="35" applyFont="1" applyFill="1" applyBorder="1" applyAlignment="1">
      <alignment wrapText="1"/>
    </xf>
    <xf numFmtId="0" fontId="16" fillId="0" borderId="0" xfId="35" applyFont="1" applyBorder="1" applyAlignment="1"/>
    <xf numFmtId="0" fontId="16" fillId="0" borderId="0" xfId="35" applyFont="1"/>
    <xf numFmtId="0" fontId="17" fillId="0" borderId="0" xfId="35" applyFont="1" applyFill="1" applyBorder="1" applyAlignment="1">
      <alignment wrapText="1"/>
    </xf>
    <xf numFmtId="0" fontId="13" fillId="0" borderId="0" xfId="35" applyFont="1" applyAlignment="1">
      <alignment wrapText="1"/>
    </xf>
    <xf numFmtId="0" fontId="13" fillId="0" borderId="0" xfId="35" applyFont="1" applyAlignment="1">
      <alignment horizontal="center"/>
    </xf>
    <xf numFmtId="0" fontId="13" fillId="0" borderId="0" xfId="35" applyFont="1" applyFill="1" applyAlignment="1">
      <alignment horizontal="center"/>
    </xf>
    <xf numFmtId="0" fontId="13" fillId="0" borderId="0" xfId="35" applyFont="1" applyAlignment="1">
      <alignment horizontal="left"/>
    </xf>
    <xf numFmtId="0" fontId="13" fillId="0" borderId="0" xfId="35" applyFont="1" applyFill="1" applyAlignment="1">
      <alignment vertical="center" wrapText="1"/>
    </xf>
    <xf numFmtId="0" fontId="13" fillId="0" borderId="0" xfId="35" applyFont="1" applyAlignment="1">
      <alignment vertical="center" wrapText="1"/>
    </xf>
    <xf numFmtId="0" fontId="13" fillId="0" borderId="0" xfId="35" applyFont="1" applyAlignment="1">
      <alignment vertical="center"/>
    </xf>
    <xf numFmtId="169" fontId="13" fillId="0" borderId="0" xfId="36" applyNumberFormat="1" applyFont="1" applyAlignment="1">
      <alignment vertical="center"/>
    </xf>
    <xf numFmtId="0" fontId="20" fillId="0" borderId="0" xfId="35" applyFont="1" applyAlignment="1">
      <alignment horizontal="center" vertical="center" wrapText="1"/>
    </xf>
    <xf numFmtId="0" fontId="13" fillId="0" borderId="0" xfId="35" applyFont="1" applyFill="1" applyAlignment="1">
      <alignment horizontal="center" vertical="center" wrapText="1"/>
    </xf>
    <xf numFmtId="166" fontId="13" fillId="0" borderId="0" xfId="37" applyNumberFormat="1" applyFont="1" applyFill="1" applyAlignment="1">
      <alignment horizontal="center" vertical="center"/>
    </xf>
    <xf numFmtId="0" fontId="13" fillId="0" borderId="0" xfId="35" applyFont="1" applyAlignment="1">
      <alignment horizontal="left" vertical="center" wrapText="1"/>
    </xf>
    <xf numFmtId="0" fontId="21" fillId="0" borderId="0" xfId="35" applyFont="1" applyFill="1" applyBorder="1" applyAlignment="1">
      <alignment horizontal="left" vertical="top" wrapText="1"/>
    </xf>
    <xf numFmtId="0" fontId="17" fillId="0" borderId="0" xfId="35" applyFont="1"/>
    <xf numFmtId="0" fontId="12" fillId="0" borderId="0" xfId="35" applyFont="1" applyAlignment="1">
      <alignment vertical="center"/>
    </xf>
    <xf numFmtId="0" fontId="14" fillId="0" borderId="0" xfId="35" applyFont="1" applyFill="1" applyBorder="1" applyAlignment="1">
      <alignment vertical="center"/>
    </xf>
    <xf numFmtId="0" fontId="19" fillId="0" borderId="0" xfId="35" applyFont="1" applyFill="1"/>
    <xf numFmtId="0" fontId="23" fillId="0" borderId="0" xfId="35" applyFont="1"/>
    <xf numFmtId="0" fontId="16" fillId="0" borderId="0" xfId="35" applyFont="1" applyAlignment="1">
      <alignment vertical="center" wrapText="1"/>
    </xf>
    <xf numFmtId="0" fontId="15" fillId="0" borderId="0" xfId="35" applyFont="1" applyFill="1" applyBorder="1" applyAlignment="1">
      <alignment wrapText="1"/>
    </xf>
    <xf numFmtId="0" fontId="17" fillId="0" borderId="0" xfId="35" applyFont="1" applyFill="1" applyBorder="1" applyAlignment="1"/>
    <xf numFmtId="0" fontId="13" fillId="0" borderId="0" xfId="35" applyFont="1" applyFill="1"/>
    <xf numFmtId="0" fontId="16" fillId="0" borderId="0" xfId="35" applyFont="1" applyBorder="1"/>
    <xf numFmtId="0" fontId="13" fillId="0" borderId="0" xfId="35" applyFont="1" applyBorder="1" applyAlignment="1">
      <alignment horizontal="left" vertical="center" wrapText="1"/>
    </xf>
    <xf numFmtId="0" fontId="12" fillId="0" borderId="0" xfId="35" applyFont="1"/>
    <xf numFmtId="0" fontId="15" fillId="0" borderId="19" xfId="35" applyFont="1" applyFill="1" applyBorder="1" applyAlignment="1">
      <alignment wrapText="1"/>
    </xf>
    <xf numFmtId="0" fontId="15" fillId="0" borderId="20" xfId="35" applyFont="1" applyFill="1" applyBorder="1" applyAlignment="1">
      <alignment wrapText="1"/>
    </xf>
    <xf numFmtId="0" fontId="16" fillId="0" borderId="0" xfId="0" applyFont="1" applyFill="1" applyAlignment="1"/>
    <xf numFmtId="0" fontId="23" fillId="0" borderId="0" xfId="0" applyFont="1" applyFill="1"/>
    <xf numFmtId="0" fontId="22" fillId="0" borderId="26"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4" fillId="0" borderId="1" xfId="0" applyNumberFormat="1" applyFont="1" applyFill="1" applyBorder="1" applyAlignment="1">
      <alignment horizontal="left" vertical="top" wrapText="1" indent="1"/>
    </xf>
    <xf numFmtId="0" fontId="24" fillId="3" borderId="1" xfId="0" applyFont="1" applyFill="1" applyBorder="1" applyAlignment="1">
      <alignment horizontal="center" vertical="top" wrapText="1"/>
    </xf>
    <xf numFmtId="0" fontId="24" fillId="3" borderId="1" xfId="1" applyNumberFormat="1" applyFont="1" applyFill="1" applyBorder="1" applyAlignment="1">
      <alignment horizontal="center" vertical="top"/>
    </xf>
    <xf numFmtId="0" fontId="24" fillId="0" borderId="1" xfId="1" applyNumberFormat="1" applyFont="1" applyFill="1" applyBorder="1" applyAlignment="1">
      <alignment horizontal="left" vertical="top" indent="1"/>
    </xf>
    <xf numFmtId="165" fontId="24" fillId="3" borderId="1" xfId="1" applyNumberFormat="1" applyFont="1" applyFill="1" applyBorder="1" applyAlignment="1">
      <alignment horizontal="center" vertical="top"/>
    </xf>
    <xf numFmtId="0" fontId="24" fillId="0" borderId="1" xfId="1" applyNumberFormat="1" applyFont="1" applyFill="1" applyBorder="1" applyAlignment="1">
      <alignment horizontal="left" vertical="top" wrapText="1" indent="1"/>
    </xf>
    <xf numFmtId="0" fontId="26" fillId="0" borderId="1" xfId="0" applyNumberFormat="1" applyFont="1" applyFill="1" applyBorder="1" applyAlignment="1">
      <alignment horizontal="left" vertical="top" wrapText="1" indent="1"/>
    </xf>
    <xf numFmtId="0" fontId="24" fillId="0" borderId="1" xfId="0" quotePrefix="1" applyNumberFormat="1" applyFont="1" applyFill="1" applyBorder="1" applyAlignment="1">
      <alignment horizontal="left" vertical="top" wrapText="1" indent="1"/>
    </xf>
    <xf numFmtId="0" fontId="24" fillId="3" borderId="1" xfId="0" applyNumberFormat="1" applyFont="1" applyFill="1" applyBorder="1" applyAlignment="1">
      <alignment horizontal="center" vertical="top"/>
    </xf>
    <xf numFmtId="0" fontId="24" fillId="0" borderId="1" xfId="0" applyNumberFormat="1" applyFont="1" applyFill="1" applyBorder="1" applyAlignment="1">
      <alignment horizontal="left" vertical="top" indent="1"/>
    </xf>
    <xf numFmtId="0" fontId="24" fillId="3" borderId="1" xfId="0" applyNumberFormat="1" applyFont="1" applyFill="1" applyBorder="1" applyAlignment="1">
      <alignment horizontal="center" vertical="top" wrapText="1"/>
    </xf>
    <xf numFmtId="0" fontId="24" fillId="3" borderId="1" xfId="1" applyNumberFormat="1" applyFont="1" applyFill="1" applyBorder="1" applyAlignment="1">
      <alignment horizontal="center" vertical="top" wrapText="1"/>
    </xf>
    <xf numFmtId="0" fontId="24" fillId="0" borderId="1" xfId="0" applyNumberFormat="1" applyFont="1" applyFill="1" applyBorder="1" applyAlignment="1">
      <alignment horizontal="left" vertical="top"/>
    </xf>
    <xf numFmtId="0" fontId="24" fillId="0" borderId="1" xfId="1" applyNumberFormat="1" applyFont="1" applyFill="1" applyBorder="1" applyAlignment="1">
      <alignment horizontal="left" vertical="top"/>
    </xf>
    <xf numFmtId="0" fontId="24" fillId="0" borderId="27" xfId="0" applyNumberFormat="1" applyFont="1" applyFill="1" applyBorder="1" applyAlignment="1">
      <alignment horizontal="left" vertical="top" wrapText="1" indent="1"/>
    </xf>
    <xf numFmtId="0" fontId="24" fillId="3" borderId="27" xfId="0" applyFont="1" applyFill="1" applyBorder="1" applyAlignment="1">
      <alignment horizontal="center" vertical="top" wrapText="1"/>
    </xf>
    <xf numFmtId="0" fontId="24" fillId="3" borderId="27" xfId="0" applyFont="1" applyFill="1" applyBorder="1" applyAlignment="1">
      <alignment horizontal="center" vertical="top"/>
    </xf>
    <xf numFmtId="0" fontId="24" fillId="0" borderId="0" xfId="35" applyFont="1" applyFill="1" applyAlignment="1">
      <alignment vertical="center" wrapText="1"/>
    </xf>
    <xf numFmtId="0" fontId="24" fillId="0" borderId="0" xfId="35" applyFont="1" applyAlignment="1">
      <alignment vertical="center" wrapText="1"/>
    </xf>
    <xf numFmtId="0" fontId="22" fillId="0" borderId="26" xfId="35" applyFont="1" applyFill="1" applyBorder="1" applyAlignment="1">
      <alignment horizontal="center" vertical="center" wrapText="1"/>
    </xf>
    <xf numFmtId="0" fontId="22" fillId="3" borderId="26" xfId="35" applyFont="1" applyFill="1" applyBorder="1" applyAlignment="1">
      <alignment horizontal="center" vertical="center" wrapText="1"/>
    </xf>
    <xf numFmtId="0" fontId="24" fillId="0" borderId="0" xfId="35" applyFont="1" applyFill="1" applyBorder="1" applyAlignment="1">
      <alignment horizontal="center" vertical="center" wrapText="1"/>
    </xf>
    <xf numFmtId="0" fontId="24" fillId="0" borderId="0" xfId="35" applyFont="1" applyBorder="1" applyAlignment="1">
      <alignment horizontal="center" vertical="center" wrapText="1"/>
    </xf>
    <xf numFmtId="0" fontId="24" fillId="0" borderId="27" xfId="35" applyFont="1" applyBorder="1" applyAlignment="1">
      <alignment horizontal="left" vertical="top" wrapText="1" indent="1"/>
    </xf>
    <xf numFmtId="169" fontId="24" fillId="0" borderId="27" xfId="36" applyNumberFormat="1" applyFont="1" applyBorder="1" applyAlignment="1">
      <alignment horizontal="left" vertical="top" wrapText="1" indent="1"/>
    </xf>
    <xf numFmtId="170" fontId="24" fillId="3" borderId="27" xfId="36" applyNumberFormat="1" applyFont="1" applyFill="1" applyBorder="1" applyAlignment="1">
      <alignment horizontal="center" vertical="top"/>
    </xf>
    <xf numFmtId="169" fontId="24" fillId="0" borderId="27" xfId="36" applyNumberFormat="1" applyFont="1" applyFill="1" applyBorder="1" applyAlignment="1">
      <alignment horizontal="left" vertical="top" wrapText="1" indent="1"/>
    </xf>
    <xf numFmtId="0" fontId="24" fillId="3" borderId="27" xfId="35" applyFont="1" applyFill="1" applyBorder="1" applyAlignment="1">
      <alignment horizontal="center" vertical="top" wrapText="1"/>
    </xf>
    <xf numFmtId="0" fontId="24" fillId="0" borderId="0" xfId="35" applyFont="1" applyAlignment="1">
      <alignment vertical="center"/>
    </xf>
    <xf numFmtId="169" fontId="24" fillId="0" borderId="1" xfId="36" applyNumberFormat="1" applyFont="1" applyBorder="1" applyAlignment="1">
      <alignment horizontal="left" vertical="top" wrapText="1" indent="1"/>
    </xf>
    <xf numFmtId="0" fontId="24" fillId="3" borderId="1" xfId="36" applyNumberFormat="1" applyFont="1" applyFill="1" applyBorder="1" applyAlignment="1">
      <alignment horizontal="center" vertical="top"/>
    </xf>
    <xf numFmtId="0" fontId="24" fillId="0" borderId="1" xfId="35" applyFont="1" applyBorder="1" applyAlignment="1">
      <alignment horizontal="left" vertical="top" wrapText="1" indent="1"/>
    </xf>
    <xf numFmtId="0" fontId="24" fillId="3" borderId="1" xfId="35" applyFont="1" applyFill="1" applyBorder="1" applyAlignment="1">
      <alignment horizontal="center" vertical="top" wrapText="1"/>
    </xf>
    <xf numFmtId="169" fontId="24" fillId="0" borderId="1" xfId="36" applyNumberFormat="1" applyFont="1" applyFill="1" applyBorder="1" applyAlignment="1">
      <alignment horizontal="left" vertical="top" wrapText="1" indent="1"/>
    </xf>
    <xf numFmtId="0" fontId="24" fillId="0" borderId="1" xfId="35" applyFont="1" applyBorder="1" applyAlignment="1">
      <alignment horizontal="left" vertical="top" indent="1"/>
    </xf>
    <xf numFmtId="0" fontId="24" fillId="0" borderId="1" xfId="35" applyFont="1" applyFill="1" applyBorder="1" applyAlignment="1">
      <alignment horizontal="left" vertical="top" wrapText="1" indent="1"/>
    </xf>
    <xf numFmtId="0" fontId="26" fillId="0" borderId="1" xfId="35" applyFont="1" applyBorder="1" applyAlignment="1">
      <alignment horizontal="left" vertical="top" wrapText="1" indent="1"/>
    </xf>
    <xf numFmtId="169" fontId="26" fillId="0" borderId="1" xfId="36" applyNumberFormat="1" applyFont="1" applyFill="1" applyBorder="1" applyAlignment="1">
      <alignment horizontal="left" vertical="top" wrapText="1" indent="1"/>
    </xf>
    <xf numFmtId="0" fontId="26" fillId="3" borderId="1" xfId="36" applyNumberFormat="1" applyFont="1" applyFill="1" applyBorder="1" applyAlignment="1">
      <alignment horizontal="center" vertical="top"/>
    </xf>
    <xf numFmtId="0" fontId="26" fillId="0" borderId="1" xfId="35" applyFont="1" applyBorder="1" applyAlignment="1">
      <alignment horizontal="left" vertical="top" indent="1"/>
    </xf>
    <xf numFmtId="0" fontId="26" fillId="3" borderId="1" xfId="35" applyFont="1" applyFill="1" applyBorder="1" applyAlignment="1">
      <alignment horizontal="center" vertical="top" wrapText="1"/>
    </xf>
    <xf numFmtId="169" fontId="26" fillId="0" borderId="1" xfId="36" applyNumberFormat="1" applyFont="1" applyBorder="1" applyAlignment="1">
      <alignment horizontal="left" vertical="top" wrapText="1" indent="1"/>
    </xf>
    <xf numFmtId="0" fontId="26" fillId="0" borderId="1" xfId="35" applyFont="1" applyFill="1" applyBorder="1" applyAlignment="1">
      <alignment horizontal="left" vertical="top" wrapText="1" indent="1"/>
    </xf>
    <xf numFmtId="0" fontId="31" fillId="0" borderId="0" xfId="35" applyFont="1" applyFill="1" applyAlignment="1">
      <alignment vertical="center" wrapText="1"/>
    </xf>
    <xf numFmtId="0" fontId="24" fillId="0" borderId="0" xfId="35" applyFont="1" applyFill="1" applyBorder="1" applyAlignment="1">
      <alignment vertical="center" wrapText="1"/>
    </xf>
    <xf numFmtId="0" fontId="24" fillId="0" borderId="0" xfId="35" applyFont="1" applyBorder="1" applyAlignment="1">
      <alignment vertical="center"/>
    </xf>
    <xf numFmtId="0" fontId="24" fillId="0" borderId="0" xfId="35" applyFont="1"/>
    <xf numFmtId="0" fontId="26" fillId="0" borderId="0" xfId="35" applyFont="1" applyAlignment="1"/>
    <xf numFmtId="0" fontId="26" fillId="0" borderId="0" xfId="35" applyFont="1"/>
    <xf numFmtId="0" fontId="24" fillId="0" borderId="0" xfId="35" applyFont="1" applyBorder="1"/>
    <xf numFmtId="0" fontId="27" fillId="0" borderId="18" xfId="35" applyFont="1" applyFill="1" applyBorder="1" applyAlignment="1">
      <alignment wrapText="1"/>
    </xf>
    <xf numFmtId="169" fontId="31" fillId="0" borderId="1" xfId="36" applyNumberFormat="1" applyFont="1" applyBorder="1" applyAlignment="1">
      <alignment horizontal="left" vertical="top" wrapText="1" indent="1"/>
    </xf>
    <xf numFmtId="0" fontId="26" fillId="0" borderId="1" xfId="35" applyFont="1" applyBorder="1" applyAlignment="1">
      <alignment horizontal="left" vertical="top"/>
    </xf>
    <xf numFmtId="169" fontId="31" fillId="0" borderId="1" xfId="36" applyNumberFormat="1" applyFont="1" applyBorder="1" applyAlignment="1">
      <alignment horizontal="left" vertical="top"/>
    </xf>
    <xf numFmtId="0" fontId="26" fillId="0" borderId="1" xfId="35" applyFont="1" applyFill="1" applyBorder="1" applyAlignment="1">
      <alignment horizontal="left" vertical="top"/>
    </xf>
    <xf numFmtId="0" fontId="26" fillId="3" borderId="1" xfId="35" applyFont="1" applyFill="1" applyBorder="1" applyAlignment="1">
      <alignment horizontal="center" vertical="top"/>
    </xf>
    <xf numFmtId="0" fontId="26" fillId="0" borderId="27" xfId="35" applyFont="1" applyBorder="1" applyAlignment="1">
      <alignment horizontal="left" vertical="top" wrapText="1" indent="1"/>
    </xf>
    <xf numFmtId="0" fontId="24" fillId="3" borderId="27" xfId="36" applyNumberFormat="1" applyFont="1" applyFill="1" applyBorder="1" applyAlignment="1">
      <alignment horizontal="center" vertical="top"/>
    </xf>
    <xf numFmtId="0" fontId="24" fillId="0" borderId="27" xfId="35" applyFont="1" applyFill="1" applyBorder="1" applyAlignment="1">
      <alignment horizontal="left" vertical="top" wrapText="1" indent="1"/>
    </xf>
    <xf numFmtId="169" fontId="26" fillId="0" borderId="27" xfId="36" applyNumberFormat="1" applyFont="1" applyBorder="1" applyAlignment="1">
      <alignment horizontal="left" vertical="top" wrapText="1" indent="1"/>
    </xf>
    <xf numFmtId="0" fontId="26" fillId="3" borderId="27" xfId="36" applyNumberFormat="1" applyFont="1" applyFill="1" applyBorder="1" applyAlignment="1">
      <alignment horizontal="center" vertical="top"/>
    </xf>
    <xf numFmtId="0" fontId="26" fillId="0" borderId="27" xfId="35" applyFont="1" applyFill="1" applyBorder="1" applyAlignment="1">
      <alignment horizontal="left" vertical="top" wrapText="1" indent="1"/>
    </xf>
    <xf numFmtId="0" fontId="33" fillId="0" borderId="1" xfId="35" applyFont="1" applyFill="1" applyBorder="1" applyAlignment="1">
      <alignment horizontal="left" vertical="top" wrapText="1" indent="1"/>
    </xf>
    <xf numFmtId="170" fontId="26" fillId="3" borderId="1" xfId="36" applyNumberFormat="1" applyFont="1" applyFill="1" applyBorder="1" applyAlignment="1">
      <alignment horizontal="center" vertical="top"/>
    </xf>
    <xf numFmtId="169" fontId="24" fillId="0" borderId="0" xfId="36" applyNumberFormat="1" applyFont="1" applyAlignment="1">
      <alignment vertical="center"/>
    </xf>
    <xf numFmtId="0" fontId="34" fillId="0" borderId="0" xfId="35" applyFont="1" applyAlignment="1">
      <alignment horizontal="center" vertical="center" wrapText="1"/>
    </xf>
    <xf numFmtId="0" fontId="24" fillId="0" borderId="0" xfId="35" applyFont="1" applyFill="1" applyAlignment="1">
      <alignment horizontal="center" vertical="center" wrapText="1"/>
    </xf>
    <xf numFmtId="166" fontId="24" fillId="0" borderId="0" xfId="37" applyNumberFormat="1" applyFont="1" applyFill="1" applyAlignment="1">
      <alignment horizontal="center" vertical="center"/>
    </xf>
    <xf numFmtId="0" fontId="24" fillId="0" borderId="0" xfId="35" applyFont="1" applyAlignment="1">
      <alignment horizontal="left" vertical="center" wrapText="1"/>
    </xf>
    <xf numFmtId="0" fontId="28" fillId="0" borderId="0" xfId="35" applyFont="1" applyAlignment="1">
      <alignment vertical="center"/>
    </xf>
    <xf numFmtId="0" fontId="27" fillId="0" borderId="19" xfId="35" applyFont="1" applyFill="1" applyBorder="1" applyAlignment="1">
      <alignment wrapText="1"/>
    </xf>
    <xf numFmtId="0" fontId="27" fillId="0" borderId="20" xfId="35" applyFont="1" applyFill="1" applyBorder="1" applyAlignment="1">
      <alignment wrapText="1"/>
    </xf>
    <xf numFmtId="0" fontId="27" fillId="0" borderId="0" xfId="35" applyFont="1" applyAlignment="1">
      <alignment horizontal="justify" vertical="center"/>
    </xf>
    <xf numFmtId="0" fontId="35" fillId="0" borderId="27" xfId="35" applyFont="1" applyFill="1" applyBorder="1" applyAlignment="1">
      <alignment horizontal="left" vertical="top" wrapText="1" indent="1"/>
    </xf>
    <xf numFmtId="170" fontId="26" fillId="3" borderId="27" xfId="35" applyNumberFormat="1" applyFont="1" applyFill="1" applyBorder="1" applyAlignment="1">
      <alignment horizontal="center" vertical="top" wrapText="1"/>
    </xf>
    <xf numFmtId="0" fontId="26" fillId="3" borderId="27" xfId="35" applyFont="1" applyFill="1" applyBorder="1" applyAlignment="1">
      <alignment horizontal="center" vertical="top" wrapText="1"/>
    </xf>
    <xf numFmtId="170" fontId="26" fillId="3" borderId="1" xfId="35" applyNumberFormat="1" applyFont="1" applyFill="1" applyBorder="1" applyAlignment="1">
      <alignment horizontal="center" vertical="top" wrapText="1"/>
    </xf>
    <xf numFmtId="0" fontId="14" fillId="0" borderId="23" xfId="0" applyFont="1" applyFill="1" applyBorder="1" applyAlignment="1">
      <alignment wrapText="1"/>
    </xf>
    <xf numFmtId="0" fontId="14" fillId="0" borderId="24" xfId="0" applyFont="1" applyFill="1" applyBorder="1" applyAlignment="1">
      <alignment wrapText="1"/>
    </xf>
    <xf numFmtId="0" fontId="14" fillId="0" borderId="25" xfId="0" applyFont="1" applyFill="1" applyBorder="1" applyAlignment="1">
      <alignment wrapText="1"/>
    </xf>
    <xf numFmtId="0" fontId="24" fillId="0" borderId="1" xfId="1" applyNumberFormat="1" applyFont="1" applyFill="1" applyBorder="1" applyAlignment="1">
      <alignment horizontal="left" vertical="top" wrapText="1" indent="1"/>
    </xf>
    <xf numFmtId="0" fontId="28" fillId="0" borderId="0" xfId="0" applyFont="1" applyFill="1" applyAlignment="1">
      <alignment vertical="center" wrapText="1"/>
    </xf>
    <xf numFmtId="0" fontId="29" fillId="0" borderId="0" xfId="0" applyFont="1" applyAlignment="1">
      <alignment vertical="center"/>
    </xf>
    <xf numFmtId="0" fontId="14" fillId="0" borderId="0" xfId="0" applyFont="1" applyFill="1" applyAlignment="1">
      <alignment vertical="center" wrapText="1"/>
    </xf>
    <xf numFmtId="0" fontId="27" fillId="0" borderId="18" xfId="0" applyFont="1" applyFill="1" applyBorder="1" applyAlignment="1">
      <alignment wrapText="1"/>
    </xf>
    <xf numFmtId="0" fontId="27" fillId="0" borderId="19" xfId="0" applyFont="1" applyFill="1" applyBorder="1" applyAlignment="1">
      <alignment wrapText="1"/>
    </xf>
    <xf numFmtId="0" fontId="27" fillId="0" borderId="20" xfId="0" applyFont="1" applyFill="1" applyBorder="1" applyAlignment="1">
      <alignment wrapText="1"/>
    </xf>
    <xf numFmtId="0" fontId="14" fillId="0" borderId="21" xfId="0" applyFont="1" applyFill="1" applyBorder="1" applyAlignment="1"/>
    <xf numFmtId="0" fontId="14" fillId="0" borderId="0" xfId="0" applyFont="1" applyFill="1" applyBorder="1" applyAlignment="1"/>
    <xf numFmtId="0" fontId="14" fillId="0" borderId="22" xfId="0" applyFont="1" applyFill="1" applyBorder="1" applyAlignment="1"/>
    <xf numFmtId="0" fontId="14" fillId="0" borderId="21" xfId="0" applyFont="1" applyFill="1" applyBorder="1" applyAlignment="1">
      <alignment wrapText="1"/>
    </xf>
    <xf numFmtId="0" fontId="14" fillId="0" borderId="0" xfId="0" applyFont="1" applyFill="1" applyBorder="1" applyAlignment="1">
      <alignment wrapText="1"/>
    </xf>
    <xf numFmtId="0" fontId="14" fillId="0" borderId="22" xfId="0" applyFont="1" applyFill="1" applyBorder="1" applyAlignment="1">
      <alignment wrapText="1"/>
    </xf>
    <xf numFmtId="0" fontId="24" fillId="0" borderId="1" xfId="0" applyNumberFormat="1" applyFont="1" applyFill="1" applyBorder="1" applyAlignment="1">
      <alignment horizontal="left" vertical="top" wrapText="1" indent="1"/>
    </xf>
    <xf numFmtId="0" fontId="24" fillId="0" borderId="1" xfId="0" applyNumberFormat="1" applyFont="1" applyBorder="1" applyAlignment="1">
      <alignment horizontal="left" vertical="top" wrapText="1" indent="1"/>
    </xf>
    <xf numFmtId="0" fontId="27" fillId="0" borderId="1"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14" fillId="0" borderId="23" xfId="35" applyFont="1" applyFill="1" applyBorder="1" applyAlignment="1">
      <alignment wrapText="1"/>
    </xf>
    <xf numFmtId="0" fontId="14" fillId="0" borderId="24" xfId="35" applyFont="1" applyFill="1" applyBorder="1" applyAlignment="1">
      <alignment wrapText="1"/>
    </xf>
    <xf numFmtId="0" fontId="14" fillId="0" borderId="25" xfId="35" applyFont="1" applyFill="1" applyBorder="1" applyAlignment="1">
      <alignment wrapText="1"/>
    </xf>
    <xf numFmtId="0" fontId="28" fillId="0" borderId="0" xfId="35" applyFont="1" applyBorder="1" applyAlignment="1">
      <alignment horizontal="left" vertical="center" wrapText="1"/>
    </xf>
    <xf numFmtId="0" fontId="14" fillId="0" borderId="0" xfId="35" applyFont="1" applyFill="1" applyAlignment="1">
      <alignment vertical="center" wrapText="1"/>
    </xf>
    <xf numFmtId="0" fontId="27" fillId="0" borderId="18" xfId="35" applyFont="1" applyFill="1" applyBorder="1" applyAlignment="1">
      <alignment wrapText="1"/>
    </xf>
    <xf numFmtId="0" fontId="19" fillId="0" borderId="19" xfId="35" applyFont="1" applyFill="1" applyBorder="1" applyAlignment="1">
      <alignment wrapText="1"/>
    </xf>
    <xf numFmtId="0" fontId="14" fillId="0" borderId="21" xfId="35" applyFont="1" applyFill="1" applyBorder="1" applyAlignment="1"/>
    <xf numFmtId="0" fontId="14" fillId="0" borderId="0" xfId="35" applyFont="1" applyFill="1" applyBorder="1" applyAlignment="1"/>
    <xf numFmtId="0" fontId="14" fillId="0" borderId="22" xfId="35" applyFont="1" applyFill="1" applyBorder="1" applyAlignment="1"/>
    <xf numFmtId="0" fontId="27" fillId="0" borderId="1" xfId="35" applyFont="1" applyFill="1" applyBorder="1" applyAlignment="1">
      <alignment horizontal="center" vertical="center" wrapText="1"/>
    </xf>
    <xf numFmtId="0" fontId="27" fillId="0" borderId="26" xfId="35" applyFont="1" applyFill="1" applyBorder="1" applyAlignment="1">
      <alignment horizontal="center" vertical="center" wrapText="1"/>
    </xf>
    <xf numFmtId="0" fontId="24" fillId="0" borderId="1" xfId="35" applyFont="1" applyBorder="1" applyAlignment="1">
      <alignment horizontal="left" vertical="top" indent="1"/>
    </xf>
    <xf numFmtId="0" fontId="24" fillId="0" borderId="1" xfId="35" applyFont="1" applyFill="1" applyBorder="1" applyAlignment="1">
      <alignment horizontal="left" vertical="top" wrapText="1" indent="1"/>
    </xf>
    <xf numFmtId="0" fontId="26" fillId="0" borderId="1" xfId="35" applyFont="1" applyBorder="1" applyAlignment="1">
      <alignment horizontal="left" vertical="top" wrapText="1" indent="1"/>
    </xf>
    <xf numFmtId="0" fontId="26" fillId="0" borderId="1" xfId="35" applyFont="1" applyFill="1" applyBorder="1" applyAlignment="1">
      <alignment horizontal="left" vertical="top" wrapText="1" indent="1"/>
    </xf>
    <xf numFmtId="0" fontId="28" fillId="0" borderId="0" xfId="35" applyFont="1" applyAlignment="1">
      <alignment vertical="center"/>
    </xf>
    <xf numFmtId="0" fontId="29" fillId="0" borderId="0" xfId="35" applyFont="1" applyAlignment="1">
      <alignment vertical="center"/>
    </xf>
    <xf numFmtId="0" fontId="14" fillId="0" borderId="0" xfId="35" applyFont="1" applyFill="1" applyAlignment="1">
      <alignment vertical="center"/>
    </xf>
    <xf numFmtId="0" fontId="14" fillId="0" borderId="21" xfId="35" applyFont="1" applyFill="1" applyBorder="1" applyAlignment="1">
      <alignment vertical="top"/>
    </xf>
    <xf numFmtId="0" fontId="14" fillId="0" borderId="0" xfId="35" applyFont="1" applyFill="1" applyBorder="1" applyAlignment="1">
      <alignment vertical="top"/>
    </xf>
    <xf numFmtId="0" fontId="14" fillId="0" borderId="22" xfId="35" applyFont="1" applyFill="1" applyBorder="1" applyAlignment="1">
      <alignment vertical="top"/>
    </xf>
    <xf numFmtId="0" fontId="14" fillId="0" borderId="23" xfId="35" applyFont="1" applyFill="1" applyBorder="1" applyAlignment="1">
      <alignment vertical="top" wrapText="1"/>
    </xf>
    <xf numFmtId="0" fontId="14" fillId="0" borderId="24" xfId="35" applyFont="1" applyFill="1" applyBorder="1" applyAlignment="1">
      <alignment vertical="top" wrapText="1"/>
    </xf>
    <xf numFmtId="0" fontId="14" fillId="0" borderId="25" xfId="35" applyFont="1" applyFill="1" applyBorder="1" applyAlignment="1">
      <alignment vertical="top" wrapText="1"/>
    </xf>
    <xf numFmtId="0" fontId="27" fillId="0" borderId="19" xfId="35" applyFont="1" applyFill="1" applyBorder="1" applyAlignment="1">
      <alignment wrapText="1"/>
    </xf>
    <xf numFmtId="0" fontId="27" fillId="0" borderId="20" xfId="35" applyFont="1" applyFill="1" applyBorder="1" applyAlignment="1">
      <alignment wrapText="1"/>
    </xf>
    <xf numFmtId="0" fontId="32" fillId="0" borderId="0" xfId="35" applyFont="1" applyFill="1" applyAlignment="1">
      <alignment horizontal="left" vertical="center" indent="1"/>
    </xf>
    <xf numFmtId="0" fontId="18" fillId="0" borderId="0" xfId="35" applyFont="1" applyFill="1" applyAlignment="1">
      <alignment horizontal="left" vertical="center" wrapText="1" indent="1"/>
    </xf>
    <xf numFmtId="0" fontId="32" fillId="0" borderId="0" xfId="35" applyFont="1" applyFill="1" applyAlignment="1">
      <alignment horizontal="left" vertical="center" wrapText="1" indent="1"/>
    </xf>
    <xf numFmtId="0" fontId="14" fillId="0" borderId="21" xfId="35" applyFont="1" applyFill="1" applyBorder="1" applyAlignment="1">
      <alignment wrapText="1"/>
    </xf>
    <xf numFmtId="0" fontId="19" fillId="0" borderId="0" xfId="35" applyFont="1" applyFill="1" applyBorder="1" applyAlignment="1">
      <alignment wrapText="1"/>
    </xf>
    <xf numFmtId="0" fontId="19" fillId="0" borderId="22" xfId="35" applyFont="1" applyFill="1" applyBorder="1" applyAlignment="1">
      <alignment wrapText="1"/>
    </xf>
    <xf numFmtId="0" fontId="14" fillId="0" borderId="23" xfId="35" applyFont="1" applyFill="1" applyBorder="1" applyAlignment="1"/>
    <xf numFmtId="0" fontId="14" fillId="0" borderId="24" xfId="35" applyFont="1" applyFill="1" applyBorder="1" applyAlignment="1"/>
    <xf numFmtId="0" fontId="14" fillId="0" borderId="25" xfId="35" applyFont="1" applyFill="1" applyBorder="1" applyAlignment="1"/>
    <xf numFmtId="0" fontId="27" fillId="0" borderId="1" xfId="35" applyFont="1" applyBorder="1" applyAlignment="1">
      <alignment horizontal="center" vertical="center"/>
    </xf>
    <xf numFmtId="0" fontId="27" fillId="0" borderId="26" xfId="35" applyFont="1" applyBorder="1" applyAlignment="1">
      <alignment horizontal="center" vertical="center"/>
    </xf>
    <xf numFmtId="0" fontId="27" fillId="0" borderId="1" xfId="35" applyFont="1" applyBorder="1" applyAlignment="1">
      <alignment horizontal="center" vertical="center" wrapText="1"/>
    </xf>
    <xf numFmtId="0" fontId="5" fillId="0" borderId="9" xfId="0" applyFont="1" applyFill="1" applyBorder="1" applyAlignment="1">
      <alignment horizontal="left" wrapText="1"/>
    </xf>
    <xf numFmtId="0" fontId="5" fillId="0" borderId="10" xfId="0" applyFont="1" applyFill="1" applyBorder="1" applyAlignment="1">
      <alignment horizontal="left" wrapText="1"/>
    </xf>
    <xf numFmtId="0" fontId="5" fillId="0" borderId="3" xfId="0" applyFont="1" applyBorder="1" applyAlignment="1">
      <alignment horizontal="center" wrapText="1"/>
    </xf>
    <xf numFmtId="0" fontId="5" fillId="0" borderId="13" xfId="0" applyFont="1" applyBorder="1" applyAlignment="1">
      <alignment horizontal="center" wrapText="1"/>
    </xf>
    <xf numFmtId="9" fontId="5" fillId="0" borderId="9" xfId="0" applyNumberFormat="1" applyFont="1" applyBorder="1" applyAlignment="1">
      <alignment horizontal="center" wrapText="1"/>
    </xf>
    <xf numFmtId="9" fontId="5" fillId="0" borderId="10" xfId="0" applyNumberFormat="1" applyFont="1" applyBorder="1" applyAlignment="1">
      <alignment horizontal="center" wrapText="1"/>
    </xf>
    <xf numFmtId="0" fontId="5" fillId="0" borderId="4" xfId="0" applyFont="1" applyBorder="1" applyAlignment="1">
      <alignment horizontal="center" wrapText="1"/>
    </xf>
  </cellXfs>
  <cellStyles count="38">
    <cellStyle name="Currency" xfId="1" builtinId="4"/>
    <cellStyle name="Currency 2" xfId="33" xr:uid="{00000000-0005-0000-0000-000001000000}"/>
    <cellStyle name="Currency 3" xfId="36" xr:uid="{00000000-0005-0000-0000-00000200000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 name="Normal 2" xfId="31" xr:uid="{00000000-0005-0000-0000-000020000000}"/>
    <cellStyle name="Normal 3" xfId="32" xr:uid="{00000000-0005-0000-0000-000021000000}"/>
    <cellStyle name="Normal 4" xfId="35" xr:uid="{00000000-0005-0000-0000-000022000000}"/>
    <cellStyle name="Percent" xfId="2" builtinId="5"/>
    <cellStyle name="Percent 2" xfId="34" xr:uid="{00000000-0005-0000-0000-000024000000}"/>
    <cellStyle name="Percent 3" xfId="37" xr:uid="{00000000-0005-0000-0000-000025000000}"/>
  </cellStyles>
  <dxfs count="6">
    <dxf>
      <font>
        <b/>
        <i val="0"/>
      </font>
    </dxf>
    <dxf>
      <font>
        <b/>
        <i val="0"/>
      </font>
    </dxf>
    <dxf>
      <font>
        <b/>
        <i val="0"/>
      </font>
    </dxf>
    <dxf>
      <font>
        <b/>
        <i val="0"/>
      </font>
    </dxf>
    <dxf>
      <font>
        <b/>
        <i val="0"/>
      </font>
    </dxf>
    <dxf>
      <font>
        <b/>
        <i val="0"/>
      </font>
    </dxf>
  </dxfs>
  <tableStyles count="0" defaultTableStyle="TableStyleMedium9" defaultPivotStyle="PivotStyleLight16"/>
  <colors>
    <mruColors>
      <color rgb="FFAAFD9F"/>
      <color rgb="FFFFFF66"/>
      <color rgb="FFFF33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
  <sheetViews>
    <sheetView tabSelected="1" zoomScaleNormal="100" zoomScaleSheetLayoutView="100" workbookViewId="0">
      <selection sqref="A1:E1"/>
    </sheetView>
  </sheetViews>
  <sheetFormatPr defaultColWidth="9.1796875" defaultRowHeight="13" x14ac:dyDescent="0.3"/>
  <cols>
    <col min="1" max="1" width="35.54296875" style="73" customWidth="1"/>
    <col min="2" max="2" width="30.1796875" style="73" customWidth="1"/>
    <col min="3" max="3" width="20.54296875" style="71" customWidth="1"/>
    <col min="4" max="4" width="28.7265625" style="74" customWidth="1"/>
    <col min="5" max="5" width="20.54296875" style="73" customWidth="1"/>
    <col min="6" max="6" width="60.81640625" style="70" customWidth="1"/>
    <col min="7" max="16384" width="9.1796875" style="71"/>
  </cols>
  <sheetData>
    <row r="1" spans="1:6" ht="40" customHeight="1" x14ac:dyDescent="0.3">
      <c r="A1" s="197" t="s">
        <v>67</v>
      </c>
      <c r="B1" s="198"/>
      <c r="C1" s="198"/>
      <c r="D1" s="198"/>
      <c r="E1" s="198"/>
    </row>
    <row r="2" spans="1:6" ht="39" customHeight="1" x14ac:dyDescent="0.3">
      <c r="A2" s="199" t="s">
        <v>68</v>
      </c>
      <c r="B2" s="199"/>
      <c r="C2" s="199"/>
      <c r="D2" s="199"/>
      <c r="E2" s="199"/>
      <c r="F2" s="199"/>
    </row>
    <row r="3" spans="1:6" s="72" customFormat="1" ht="18.75" customHeight="1" x14ac:dyDescent="0.35">
      <c r="A3" s="200" t="s">
        <v>69</v>
      </c>
      <c r="B3" s="201"/>
      <c r="C3" s="201"/>
      <c r="D3" s="201"/>
      <c r="E3" s="201"/>
      <c r="F3" s="202"/>
    </row>
    <row r="4" spans="1:6" s="72" customFormat="1" ht="16.5" customHeight="1" x14ac:dyDescent="0.35">
      <c r="A4" s="203" t="s">
        <v>70</v>
      </c>
      <c r="B4" s="204"/>
      <c r="C4" s="204"/>
      <c r="D4" s="204"/>
      <c r="E4" s="204"/>
      <c r="F4" s="205"/>
    </row>
    <row r="5" spans="1:6" s="72" customFormat="1" ht="16.5" customHeight="1" x14ac:dyDescent="0.35">
      <c r="A5" s="206" t="s">
        <v>71</v>
      </c>
      <c r="B5" s="207"/>
      <c r="C5" s="207"/>
      <c r="D5" s="207"/>
      <c r="E5" s="207"/>
      <c r="F5" s="208"/>
    </row>
    <row r="6" spans="1:6" s="72" customFormat="1" ht="16.5" customHeight="1" x14ac:dyDescent="0.35">
      <c r="A6" s="193" t="s">
        <v>72</v>
      </c>
      <c r="B6" s="194"/>
      <c r="C6" s="194"/>
      <c r="D6" s="194"/>
      <c r="E6" s="194"/>
      <c r="F6" s="195"/>
    </row>
    <row r="8" spans="1:6" ht="32.25" customHeight="1" x14ac:dyDescent="0.3">
      <c r="A8" s="211" t="s">
        <v>73</v>
      </c>
      <c r="B8" s="211" t="s">
        <v>442</v>
      </c>
      <c r="C8" s="211"/>
      <c r="D8" s="211" t="s">
        <v>443</v>
      </c>
      <c r="E8" s="211"/>
      <c r="F8" s="211" t="s">
        <v>69</v>
      </c>
    </row>
    <row r="9" spans="1:6" ht="33" customHeight="1" thickBot="1" x14ac:dyDescent="0.35">
      <c r="A9" s="212"/>
      <c r="B9" s="114" t="s">
        <v>458</v>
      </c>
      <c r="C9" s="115" t="s">
        <v>74</v>
      </c>
      <c r="D9" s="114" t="s">
        <v>458</v>
      </c>
      <c r="E9" s="115" t="s">
        <v>74</v>
      </c>
      <c r="F9" s="212"/>
    </row>
    <row r="10" spans="1:6" s="112" customFormat="1" ht="33.75" customHeight="1" x14ac:dyDescent="0.3">
      <c r="A10" s="130" t="s">
        <v>75</v>
      </c>
      <c r="B10" s="130"/>
      <c r="C10" s="131"/>
      <c r="D10" s="130" t="s">
        <v>444</v>
      </c>
      <c r="E10" s="132" t="s">
        <v>76</v>
      </c>
      <c r="F10" s="130" t="s">
        <v>77</v>
      </c>
    </row>
    <row r="11" spans="1:6" s="72" customFormat="1" ht="17.25" customHeight="1" x14ac:dyDescent="0.3">
      <c r="A11" s="116" t="s">
        <v>14</v>
      </c>
      <c r="B11" s="116"/>
      <c r="C11" s="118" t="s">
        <v>78</v>
      </c>
      <c r="D11" s="119"/>
      <c r="E11" s="120" t="s">
        <v>79</v>
      </c>
      <c r="F11" s="121"/>
    </row>
    <row r="12" spans="1:6" s="72" customFormat="1" ht="17.25" customHeight="1" x14ac:dyDescent="0.3">
      <c r="A12" s="122" t="s">
        <v>80</v>
      </c>
      <c r="B12" s="122"/>
      <c r="C12" s="118" t="s">
        <v>81</v>
      </c>
      <c r="D12" s="119"/>
      <c r="E12" s="120" t="s">
        <v>82</v>
      </c>
      <c r="F12" s="121"/>
    </row>
    <row r="13" spans="1:6" s="72" customFormat="1" ht="17.25" customHeight="1" x14ac:dyDescent="0.3">
      <c r="A13" s="116" t="s">
        <v>83</v>
      </c>
      <c r="B13" s="116"/>
      <c r="C13" s="118" t="s">
        <v>84</v>
      </c>
      <c r="D13" s="119"/>
      <c r="E13" s="120" t="s">
        <v>85</v>
      </c>
      <c r="F13" s="121"/>
    </row>
    <row r="14" spans="1:6" s="72" customFormat="1" ht="33.75" customHeight="1" x14ac:dyDescent="0.3">
      <c r="A14" s="116" t="s">
        <v>86</v>
      </c>
      <c r="B14" s="116"/>
      <c r="C14" s="118" t="s">
        <v>85</v>
      </c>
      <c r="D14" s="119"/>
      <c r="E14" s="120" t="s">
        <v>87</v>
      </c>
      <c r="F14" s="121"/>
    </row>
    <row r="15" spans="1:6" s="72" customFormat="1" ht="17.25" customHeight="1" x14ac:dyDescent="0.3">
      <c r="A15" s="209" t="s">
        <v>88</v>
      </c>
      <c r="B15" s="123" t="s">
        <v>89</v>
      </c>
      <c r="C15" s="124" t="s">
        <v>445</v>
      </c>
      <c r="D15" s="125"/>
      <c r="E15" s="120" t="s">
        <v>90</v>
      </c>
      <c r="F15" s="196" t="s">
        <v>431</v>
      </c>
    </row>
    <row r="16" spans="1:6" s="72" customFormat="1" ht="17.25" customHeight="1" x14ac:dyDescent="0.3">
      <c r="A16" s="210"/>
      <c r="B16" s="116" t="s">
        <v>91</v>
      </c>
      <c r="C16" s="126" t="s">
        <v>446</v>
      </c>
      <c r="D16" s="119"/>
      <c r="E16" s="117"/>
      <c r="F16" s="196"/>
    </row>
    <row r="17" spans="1:6" s="72" customFormat="1" ht="17.25" customHeight="1" x14ac:dyDescent="0.3">
      <c r="A17" s="210"/>
      <c r="B17" s="116" t="s">
        <v>92</v>
      </c>
      <c r="C17" s="118" t="s">
        <v>93</v>
      </c>
      <c r="D17" s="119"/>
      <c r="E17" s="120"/>
      <c r="F17" s="196"/>
    </row>
    <row r="18" spans="1:6" s="72" customFormat="1" ht="17.25" customHeight="1" x14ac:dyDescent="0.3">
      <c r="A18" s="116" t="s">
        <v>94</v>
      </c>
      <c r="B18" s="116"/>
      <c r="C18" s="118" t="s">
        <v>95</v>
      </c>
      <c r="D18" s="119"/>
      <c r="E18" s="120" t="s">
        <v>85</v>
      </c>
      <c r="F18" s="121"/>
    </row>
    <row r="19" spans="1:6" s="72" customFormat="1" ht="17.25" customHeight="1" x14ac:dyDescent="0.3">
      <c r="A19" s="209" t="s">
        <v>96</v>
      </c>
      <c r="B19" s="116" t="s">
        <v>97</v>
      </c>
      <c r="C19" s="118" t="s">
        <v>93</v>
      </c>
      <c r="D19" s="119"/>
      <c r="E19" s="120" t="s">
        <v>98</v>
      </c>
      <c r="F19" s="196" t="s">
        <v>100</v>
      </c>
    </row>
    <row r="20" spans="1:6" s="72" customFormat="1" ht="17.25" customHeight="1" x14ac:dyDescent="0.3">
      <c r="A20" s="210"/>
      <c r="B20" s="116" t="s">
        <v>99</v>
      </c>
      <c r="C20" s="126" t="s">
        <v>447</v>
      </c>
      <c r="D20" s="119"/>
      <c r="E20" s="117"/>
      <c r="F20" s="196"/>
    </row>
    <row r="21" spans="1:6" s="72" customFormat="1" ht="17.25" customHeight="1" x14ac:dyDescent="0.3">
      <c r="A21" s="210"/>
      <c r="B21" s="116" t="s">
        <v>101</v>
      </c>
      <c r="C21" s="118" t="s">
        <v>102</v>
      </c>
      <c r="D21" s="119"/>
      <c r="E21" s="117"/>
      <c r="F21" s="196"/>
    </row>
    <row r="22" spans="1:6" s="72" customFormat="1" ht="17.25" customHeight="1" x14ac:dyDescent="0.3">
      <c r="A22" s="209" t="s">
        <v>103</v>
      </c>
      <c r="B22" s="116"/>
      <c r="C22" s="127"/>
      <c r="D22" s="121" t="s">
        <v>104</v>
      </c>
      <c r="E22" s="120" t="s">
        <v>93</v>
      </c>
      <c r="F22" s="196"/>
    </row>
    <row r="23" spans="1:6" s="72" customFormat="1" ht="17.25" customHeight="1" x14ac:dyDescent="0.3">
      <c r="A23" s="210"/>
      <c r="B23" s="116"/>
      <c r="C23" s="118" t="s">
        <v>105</v>
      </c>
      <c r="D23" s="119" t="s">
        <v>106</v>
      </c>
      <c r="E23" s="120" t="s">
        <v>107</v>
      </c>
      <c r="F23" s="196"/>
    </row>
    <row r="24" spans="1:6" s="72" customFormat="1" ht="24.75" customHeight="1" x14ac:dyDescent="0.3">
      <c r="A24" s="209" t="s">
        <v>108</v>
      </c>
      <c r="B24" s="116" t="s">
        <v>109</v>
      </c>
      <c r="C24" s="126" t="s">
        <v>448</v>
      </c>
      <c r="D24" s="119"/>
      <c r="E24" s="120" t="s">
        <v>110</v>
      </c>
      <c r="F24" s="196" t="s">
        <v>432</v>
      </c>
    </row>
    <row r="25" spans="1:6" s="72" customFormat="1" ht="24.75" customHeight="1" x14ac:dyDescent="0.3">
      <c r="A25" s="210"/>
      <c r="B25" s="116" t="s">
        <v>111</v>
      </c>
      <c r="C25" s="126" t="s">
        <v>449</v>
      </c>
      <c r="D25" s="119"/>
      <c r="E25" s="117"/>
      <c r="F25" s="196"/>
    </row>
    <row r="26" spans="1:6" s="72" customFormat="1" ht="17.25" customHeight="1" x14ac:dyDescent="0.3">
      <c r="A26" s="116" t="s">
        <v>112</v>
      </c>
      <c r="B26" s="116"/>
      <c r="C26" s="118" t="s">
        <v>113</v>
      </c>
      <c r="D26" s="119"/>
      <c r="E26" s="120" t="s">
        <v>114</v>
      </c>
      <c r="F26" s="121"/>
    </row>
    <row r="27" spans="1:6" s="72" customFormat="1" ht="17.25" customHeight="1" x14ac:dyDescent="0.3">
      <c r="A27" s="116" t="s">
        <v>115</v>
      </c>
      <c r="B27" s="116"/>
      <c r="C27" s="118" t="s">
        <v>78</v>
      </c>
      <c r="D27" s="119"/>
      <c r="E27" s="120" t="s">
        <v>98</v>
      </c>
      <c r="F27" s="121"/>
    </row>
    <row r="28" spans="1:6" s="72" customFormat="1" ht="49.5" customHeight="1" x14ac:dyDescent="0.3">
      <c r="A28" s="116" t="s">
        <v>116</v>
      </c>
      <c r="B28" s="116" t="s">
        <v>450</v>
      </c>
      <c r="C28" s="118" t="s">
        <v>117</v>
      </c>
      <c r="D28" s="119"/>
      <c r="E28" s="117"/>
      <c r="F28" s="116" t="s">
        <v>118</v>
      </c>
    </row>
    <row r="29" spans="1:6" s="72" customFormat="1" ht="17.25" customHeight="1" x14ac:dyDescent="0.3">
      <c r="A29" s="209" t="s">
        <v>119</v>
      </c>
      <c r="B29" s="116" t="s">
        <v>120</v>
      </c>
      <c r="C29" s="126" t="s">
        <v>451</v>
      </c>
      <c r="D29" s="119"/>
      <c r="E29" s="120" t="s">
        <v>102</v>
      </c>
      <c r="F29" s="196" t="s">
        <v>433</v>
      </c>
    </row>
    <row r="30" spans="1:6" s="72" customFormat="1" ht="17.25" customHeight="1" x14ac:dyDescent="0.3">
      <c r="A30" s="210"/>
      <c r="B30" s="116" t="s">
        <v>121</v>
      </c>
      <c r="C30" s="124" t="s">
        <v>452</v>
      </c>
      <c r="D30" s="128"/>
      <c r="E30" s="120"/>
      <c r="F30" s="196"/>
    </row>
    <row r="31" spans="1:6" s="72" customFormat="1" ht="17.25" customHeight="1" x14ac:dyDescent="0.3">
      <c r="A31" s="210"/>
      <c r="B31" s="116" t="s">
        <v>122</v>
      </c>
      <c r="C31" s="118" t="s">
        <v>93</v>
      </c>
      <c r="D31" s="129"/>
      <c r="E31" s="120"/>
      <c r="F31" s="196"/>
    </row>
    <row r="32" spans="1:6" s="72" customFormat="1" ht="33.75" customHeight="1" x14ac:dyDescent="0.3">
      <c r="A32" s="116" t="s">
        <v>123</v>
      </c>
      <c r="B32" s="116"/>
      <c r="C32" s="126" t="s">
        <v>453</v>
      </c>
      <c r="D32" s="121"/>
      <c r="E32" s="120" t="s">
        <v>124</v>
      </c>
      <c r="F32" s="121" t="s">
        <v>125</v>
      </c>
    </row>
    <row r="33" spans="1:6" s="113" customFormat="1" ht="17.25" customHeight="1" x14ac:dyDescent="0.3">
      <c r="A33" s="116" t="s">
        <v>13</v>
      </c>
      <c r="B33" s="116"/>
      <c r="C33" s="118" t="s">
        <v>126</v>
      </c>
      <c r="D33" s="119"/>
      <c r="E33" s="120" t="s">
        <v>126</v>
      </c>
      <c r="F33" s="121"/>
    </row>
    <row r="34" spans="1:6" s="72" customFormat="1" ht="17.25" customHeight="1" x14ac:dyDescent="0.3">
      <c r="A34" s="209" t="s">
        <v>127</v>
      </c>
      <c r="B34" s="116" t="s">
        <v>128</v>
      </c>
      <c r="C34" s="126" t="s">
        <v>454</v>
      </c>
      <c r="D34" s="119"/>
      <c r="E34" s="120" t="s">
        <v>84</v>
      </c>
      <c r="F34" s="196" t="s">
        <v>434</v>
      </c>
    </row>
    <row r="35" spans="1:6" s="72" customFormat="1" ht="17.25" customHeight="1" x14ac:dyDescent="0.3">
      <c r="A35" s="210"/>
      <c r="B35" s="116" t="s">
        <v>129</v>
      </c>
      <c r="C35" s="126" t="s">
        <v>455</v>
      </c>
      <c r="D35" s="119"/>
      <c r="E35" s="117"/>
      <c r="F35" s="196"/>
    </row>
    <row r="36" spans="1:6" s="72" customFormat="1" ht="17.25" customHeight="1" x14ac:dyDescent="0.3">
      <c r="A36" s="210"/>
      <c r="B36" s="116" t="s">
        <v>130</v>
      </c>
      <c r="C36" s="118" t="s">
        <v>110</v>
      </c>
      <c r="D36" s="119"/>
      <c r="E36" s="117"/>
      <c r="F36" s="196"/>
    </row>
    <row r="37" spans="1:6" s="72" customFormat="1" ht="17.25" customHeight="1" x14ac:dyDescent="0.3">
      <c r="A37" s="116" t="s">
        <v>131</v>
      </c>
      <c r="B37" s="116"/>
      <c r="C37" s="118" t="s">
        <v>132</v>
      </c>
      <c r="D37" s="119"/>
      <c r="E37" s="120" t="s">
        <v>133</v>
      </c>
      <c r="F37" s="119"/>
    </row>
    <row r="38" spans="1:6" s="72" customFormat="1" ht="17.25" customHeight="1" x14ac:dyDescent="0.3">
      <c r="A38" s="116" t="s">
        <v>134</v>
      </c>
      <c r="B38" s="116"/>
      <c r="C38" s="118" t="s">
        <v>81</v>
      </c>
      <c r="D38" s="119"/>
      <c r="E38" s="120" t="s">
        <v>133</v>
      </c>
      <c r="F38" s="119"/>
    </row>
    <row r="39" spans="1:6" s="72" customFormat="1" ht="17.25" customHeight="1" x14ac:dyDescent="0.3">
      <c r="A39" s="116" t="s">
        <v>135</v>
      </c>
      <c r="B39" s="116"/>
      <c r="C39" s="118" t="s">
        <v>136</v>
      </c>
      <c r="D39" s="119"/>
      <c r="E39" s="120" t="s">
        <v>137</v>
      </c>
      <c r="F39" s="119"/>
    </row>
    <row r="40" spans="1:6" s="72" customFormat="1" ht="33" customHeight="1" x14ac:dyDescent="0.3">
      <c r="A40" s="116" t="s">
        <v>138</v>
      </c>
      <c r="B40" s="116"/>
      <c r="C40" s="118" t="s">
        <v>139</v>
      </c>
      <c r="D40" s="119"/>
      <c r="E40" s="120" t="s">
        <v>79</v>
      </c>
      <c r="F40" s="119"/>
    </row>
    <row r="41" spans="1:6" s="72" customFormat="1" ht="17.25" customHeight="1" x14ac:dyDescent="0.3">
      <c r="A41" s="116" t="s">
        <v>15</v>
      </c>
      <c r="B41" s="116"/>
      <c r="C41" s="118" t="s">
        <v>124</v>
      </c>
      <c r="D41" s="119"/>
      <c r="E41" s="120" t="s">
        <v>124</v>
      </c>
      <c r="F41" s="119"/>
    </row>
    <row r="42" spans="1:6" s="72" customFormat="1" ht="17.25" customHeight="1" x14ac:dyDescent="0.3">
      <c r="A42" s="209" t="s">
        <v>140</v>
      </c>
      <c r="B42" s="116"/>
      <c r="C42" s="118"/>
      <c r="D42" s="119"/>
      <c r="E42" s="117" t="s">
        <v>456</v>
      </c>
      <c r="F42" s="196" t="s">
        <v>435</v>
      </c>
    </row>
    <row r="43" spans="1:6" s="72" customFormat="1" ht="17.25" customHeight="1" x14ac:dyDescent="0.3">
      <c r="A43" s="210"/>
      <c r="B43" s="116" t="s">
        <v>97</v>
      </c>
      <c r="C43" s="126" t="s">
        <v>449</v>
      </c>
      <c r="D43" s="119"/>
      <c r="E43" s="117"/>
      <c r="F43" s="196"/>
    </row>
    <row r="44" spans="1:6" s="72" customFormat="1" ht="17.25" customHeight="1" x14ac:dyDescent="0.3">
      <c r="A44" s="210"/>
      <c r="B44" s="116" t="s">
        <v>141</v>
      </c>
      <c r="C44" s="118" t="s">
        <v>142</v>
      </c>
      <c r="D44" s="119"/>
      <c r="E44" s="117"/>
      <c r="F44" s="196"/>
    </row>
    <row r="45" spans="1:6" s="72" customFormat="1" ht="17.25" customHeight="1" x14ac:dyDescent="0.3">
      <c r="A45" s="116" t="s">
        <v>143</v>
      </c>
      <c r="B45" s="116"/>
      <c r="C45" s="118" t="s">
        <v>82</v>
      </c>
      <c r="D45" s="119"/>
      <c r="E45" s="120" t="s">
        <v>144</v>
      </c>
      <c r="F45" s="119"/>
    </row>
    <row r="46" spans="1:6" s="72" customFormat="1" ht="17.25" customHeight="1" x14ac:dyDescent="0.3">
      <c r="A46" s="116" t="s">
        <v>145</v>
      </c>
      <c r="B46" s="116"/>
      <c r="C46" s="118" t="s">
        <v>105</v>
      </c>
      <c r="D46" s="119"/>
      <c r="E46" s="120" t="s">
        <v>90</v>
      </c>
      <c r="F46" s="119"/>
    </row>
    <row r="47" spans="1:6" s="72" customFormat="1" ht="49.5" customHeight="1" x14ac:dyDescent="0.3">
      <c r="A47" s="116" t="s">
        <v>146</v>
      </c>
      <c r="B47" s="116" t="s">
        <v>457</v>
      </c>
      <c r="C47" s="118" t="s">
        <v>93</v>
      </c>
      <c r="D47" s="119"/>
      <c r="E47" s="117"/>
      <c r="F47" s="116" t="s">
        <v>147</v>
      </c>
    </row>
    <row r="48" spans="1:6" s="72" customFormat="1" ht="17.25" customHeight="1" x14ac:dyDescent="0.3">
      <c r="A48" s="116" t="s">
        <v>12</v>
      </c>
      <c r="B48" s="116"/>
      <c r="C48" s="118" t="s">
        <v>79</v>
      </c>
      <c r="D48" s="119"/>
      <c r="E48" s="120" t="s">
        <v>148</v>
      </c>
      <c r="F48" s="119"/>
    </row>
    <row r="49" spans="1:6" s="72" customFormat="1" ht="17.25" customHeight="1" x14ac:dyDescent="0.3">
      <c r="A49" s="116" t="s">
        <v>149</v>
      </c>
      <c r="B49" s="116"/>
      <c r="C49" s="118" t="s">
        <v>150</v>
      </c>
      <c r="D49" s="119"/>
      <c r="E49" s="120" t="s">
        <v>95</v>
      </c>
      <c r="F49" s="119"/>
    </row>
    <row r="50" spans="1:6" s="73" customFormat="1" x14ac:dyDescent="0.3">
      <c r="F50" s="70"/>
    </row>
    <row r="51" spans="1:6" s="73" customFormat="1" x14ac:dyDescent="0.3">
      <c r="F51" s="70"/>
    </row>
    <row r="52" spans="1:6" s="73" customFormat="1" x14ac:dyDescent="0.3">
      <c r="B52" s="75"/>
      <c r="F52" s="70"/>
    </row>
    <row r="53" spans="1:6" x14ac:dyDescent="0.3">
      <c r="B53" s="76"/>
      <c r="C53" s="76"/>
      <c r="D53" s="76"/>
    </row>
  </sheetData>
  <mergeCells count="24">
    <mergeCell ref="A42:A44"/>
    <mergeCell ref="A8:A9"/>
    <mergeCell ref="B8:C8"/>
    <mergeCell ref="D8:E8"/>
    <mergeCell ref="F8:F9"/>
    <mergeCell ref="A15:A17"/>
    <mergeCell ref="A19:A21"/>
    <mergeCell ref="F34:F36"/>
    <mergeCell ref="F42:F44"/>
    <mergeCell ref="A22:A23"/>
    <mergeCell ref="F22:F23"/>
    <mergeCell ref="A24:A25"/>
    <mergeCell ref="A29:A31"/>
    <mergeCell ref="A34:A36"/>
    <mergeCell ref="A1:E1"/>
    <mergeCell ref="A2:F2"/>
    <mergeCell ref="A3:F3"/>
    <mergeCell ref="A4:F4"/>
    <mergeCell ref="A5:F5"/>
    <mergeCell ref="A6:F6"/>
    <mergeCell ref="F15:F17"/>
    <mergeCell ref="F19:F21"/>
    <mergeCell ref="F24:F25"/>
    <mergeCell ref="F29:F31"/>
  </mergeCells>
  <pageMargins left="0.70866141732283472" right="0.70866141732283472" top="0.74803149606299213" bottom="0.74803149606299213" header="0.31496062992125984" footer="0.31496062992125984"/>
  <pageSetup paperSize="8" fitToHeight="0" orientation="landscape" r:id="rId1"/>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6"/>
  <sheetViews>
    <sheetView zoomScaleNormal="100" workbookViewId="0">
      <selection sqref="A1:F1"/>
    </sheetView>
  </sheetViews>
  <sheetFormatPr defaultColWidth="9.26953125" defaultRowHeight="13" x14ac:dyDescent="0.3"/>
  <cols>
    <col min="1" max="1" width="28.54296875" style="85" customWidth="1"/>
    <col min="2" max="2" width="30.26953125" style="78" customWidth="1"/>
    <col min="3" max="3" width="21.453125" style="86" customWidth="1"/>
    <col min="4" max="4" width="30.26953125" style="87" customWidth="1"/>
    <col min="5" max="5" width="21.453125" style="87" customWidth="1"/>
    <col min="6" max="6" width="60.7265625" style="88" customWidth="1"/>
    <col min="7" max="7" width="31.26953125" style="77" customWidth="1"/>
    <col min="8" max="8" width="33.26953125" style="77" customWidth="1"/>
    <col min="9" max="16384" width="9.26953125" style="78"/>
  </cols>
  <sheetData>
    <row r="1" spans="1:23" ht="45" customHeight="1" x14ac:dyDescent="0.3">
      <c r="A1" s="216" t="s">
        <v>151</v>
      </c>
      <c r="B1" s="216"/>
      <c r="C1" s="216"/>
      <c r="D1" s="216"/>
      <c r="E1" s="216"/>
      <c r="F1" s="216"/>
    </row>
    <row r="2" spans="1:23" s="80" customFormat="1" ht="39" customHeight="1" x14ac:dyDescent="0.35">
      <c r="A2" s="217" t="s">
        <v>152</v>
      </c>
      <c r="B2" s="217"/>
      <c r="C2" s="217"/>
      <c r="D2" s="217"/>
      <c r="E2" s="217"/>
      <c r="F2" s="217"/>
      <c r="G2" s="79"/>
      <c r="H2" s="79"/>
    </row>
    <row r="3" spans="1:23" s="83" customFormat="1" ht="18.75" customHeight="1" x14ac:dyDescent="0.35">
      <c r="A3" s="218" t="s">
        <v>69</v>
      </c>
      <c r="B3" s="219"/>
      <c r="C3" s="219"/>
      <c r="D3" s="219"/>
      <c r="E3" s="219"/>
      <c r="F3" s="81"/>
      <c r="G3" s="82"/>
      <c r="H3" s="82"/>
      <c r="I3" s="82"/>
      <c r="J3" s="82"/>
      <c r="K3" s="82"/>
      <c r="L3" s="82"/>
      <c r="M3" s="82"/>
      <c r="N3" s="82"/>
      <c r="O3" s="82"/>
      <c r="P3" s="82"/>
      <c r="Q3" s="82"/>
      <c r="R3" s="82"/>
      <c r="S3" s="82"/>
      <c r="T3" s="82"/>
      <c r="U3" s="82"/>
    </row>
    <row r="4" spans="1:23" s="83" customFormat="1" ht="16.5" customHeight="1" x14ac:dyDescent="0.35">
      <c r="A4" s="220" t="s">
        <v>153</v>
      </c>
      <c r="B4" s="221"/>
      <c r="C4" s="221"/>
      <c r="D4" s="221"/>
      <c r="E4" s="221"/>
      <c r="F4" s="222"/>
      <c r="G4" s="82"/>
      <c r="H4" s="82"/>
      <c r="I4" s="82"/>
      <c r="J4" s="82"/>
      <c r="K4" s="82"/>
      <c r="L4" s="82"/>
      <c r="M4" s="82"/>
      <c r="N4" s="82"/>
      <c r="O4" s="82"/>
      <c r="P4" s="82"/>
      <c r="Q4" s="82"/>
      <c r="R4" s="82"/>
      <c r="S4" s="82"/>
      <c r="T4" s="82"/>
      <c r="U4" s="82"/>
    </row>
    <row r="5" spans="1:23" s="83" customFormat="1" ht="16.5" customHeight="1" x14ac:dyDescent="0.35">
      <c r="A5" s="220" t="s">
        <v>154</v>
      </c>
      <c r="B5" s="221"/>
      <c r="C5" s="221"/>
      <c r="D5" s="221"/>
      <c r="E5" s="221"/>
      <c r="F5" s="222"/>
      <c r="G5" s="82"/>
      <c r="H5" s="82"/>
      <c r="I5" s="82"/>
      <c r="J5" s="82"/>
      <c r="K5" s="82"/>
      <c r="L5" s="82"/>
      <c r="M5" s="82"/>
      <c r="N5" s="82"/>
      <c r="O5" s="82"/>
      <c r="P5" s="82"/>
      <c r="Q5" s="82"/>
      <c r="R5" s="82"/>
      <c r="S5" s="82"/>
      <c r="T5" s="82"/>
      <c r="U5" s="82"/>
    </row>
    <row r="6" spans="1:23" s="83" customFormat="1" ht="16.5" customHeight="1" x14ac:dyDescent="0.35">
      <c r="A6" s="213" t="s">
        <v>155</v>
      </c>
      <c r="B6" s="214"/>
      <c r="C6" s="214"/>
      <c r="D6" s="214"/>
      <c r="E6" s="214"/>
      <c r="F6" s="215"/>
      <c r="G6" s="84"/>
      <c r="H6" s="84"/>
      <c r="I6" s="84"/>
      <c r="J6" s="84"/>
      <c r="K6" s="84"/>
      <c r="L6" s="84"/>
      <c r="M6" s="84"/>
      <c r="N6" s="84"/>
      <c r="O6" s="84"/>
      <c r="P6" s="84"/>
      <c r="Q6" s="84"/>
      <c r="R6" s="84"/>
      <c r="S6" s="84"/>
      <c r="T6" s="84"/>
      <c r="U6" s="84"/>
      <c r="V6" s="84"/>
      <c r="W6" s="84"/>
    </row>
    <row r="7" spans="1:23" ht="12.75" customHeight="1" x14ac:dyDescent="0.3"/>
    <row r="8" spans="1:23" s="134" customFormat="1" ht="32.25" customHeight="1" x14ac:dyDescent="0.25">
      <c r="A8" s="223" t="s">
        <v>73</v>
      </c>
      <c r="B8" s="223" t="s">
        <v>442</v>
      </c>
      <c r="C8" s="223"/>
      <c r="D8" s="223" t="s">
        <v>443</v>
      </c>
      <c r="E8" s="223"/>
      <c r="F8" s="223" t="s">
        <v>69</v>
      </c>
      <c r="G8" s="133"/>
      <c r="H8" s="133"/>
    </row>
    <row r="9" spans="1:23" s="138" customFormat="1" ht="33" customHeight="1" thickBot="1" x14ac:dyDescent="0.3">
      <c r="A9" s="224"/>
      <c r="B9" s="135" t="s">
        <v>459</v>
      </c>
      <c r="C9" s="136" t="s">
        <v>74</v>
      </c>
      <c r="D9" s="135" t="s">
        <v>459</v>
      </c>
      <c r="E9" s="136" t="s">
        <v>74</v>
      </c>
      <c r="F9" s="224"/>
      <c r="G9" s="137"/>
      <c r="H9" s="137"/>
    </row>
    <row r="10" spans="1:23" s="144" customFormat="1" ht="17.25" customHeight="1" x14ac:dyDescent="0.25">
      <c r="A10" s="139" t="s">
        <v>156</v>
      </c>
      <c r="B10" s="140"/>
      <c r="C10" s="141" t="s">
        <v>85</v>
      </c>
      <c r="D10" s="142"/>
      <c r="E10" s="143" t="s">
        <v>85</v>
      </c>
      <c r="F10" s="139"/>
      <c r="G10" s="133"/>
      <c r="H10" s="133"/>
    </row>
    <row r="11" spans="1:23" s="144" customFormat="1" ht="17.25" customHeight="1" x14ac:dyDescent="0.25">
      <c r="A11" s="225" t="s">
        <v>157</v>
      </c>
      <c r="B11" s="145"/>
      <c r="C11" s="146"/>
      <c r="D11" s="147" t="s">
        <v>158</v>
      </c>
      <c r="E11" s="148" t="s">
        <v>460</v>
      </c>
      <c r="F11" s="226" t="s">
        <v>159</v>
      </c>
      <c r="G11" s="133"/>
      <c r="H11" s="133"/>
    </row>
    <row r="12" spans="1:23" s="144" customFormat="1" ht="17.25" customHeight="1" x14ac:dyDescent="0.25">
      <c r="A12" s="225"/>
      <c r="B12" s="145"/>
      <c r="C12" s="146" t="s">
        <v>144</v>
      </c>
      <c r="D12" s="147" t="s">
        <v>160</v>
      </c>
      <c r="E12" s="148" t="s">
        <v>161</v>
      </c>
      <c r="F12" s="226"/>
      <c r="G12" s="133"/>
      <c r="H12" s="133"/>
    </row>
    <row r="13" spans="1:23" s="144" customFormat="1" ht="33.75" customHeight="1" x14ac:dyDescent="0.25">
      <c r="A13" s="147" t="s">
        <v>162</v>
      </c>
      <c r="B13" s="149"/>
      <c r="C13" s="146" t="s">
        <v>163</v>
      </c>
      <c r="D13" s="150"/>
      <c r="E13" s="148" t="s">
        <v>113</v>
      </c>
      <c r="F13" s="151" t="s">
        <v>164</v>
      </c>
      <c r="G13" s="133"/>
      <c r="H13" s="133"/>
    </row>
    <row r="14" spans="1:23" s="144" customFormat="1" ht="17.25" customHeight="1" x14ac:dyDescent="0.25">
      <c r="A14" s="152" t="s">
        <v>165</v>
      </c>
      <c r="B14" s="153"/>
      <c r="C14" s="154" t="s">
        <v>114</v>
      </c>
      <c r="D14" s="155"/>
      <c r="E14" s="156" t="s">
        <v>166</v>
      </c>
      <c r="F14" s="152"/>
      <c r="G14" s="133"/>
      <c r="H14" s="133"/>
    </row>
    <row r="15" spans="1:23" s="144" customFormat="1" ht="17.25" customHeight="1" x14ac:dyDescent="0.25">
      <c r="A15" s="152" t="s">
        <v>167</v>
      </c>
      <c r="B15" s="157" t="s">
        <v>168</v>
      </c>
      <c r="C15" s="154" t="s">
        <v>113</v>
      </c>
      <c r="D15" s="153"/>
      <c r="E15" s="156" t="s">
        <v>136</v>
      </c>
      <c r="F15" s="152"/>
      <c r="G15" s="133"/>
      <c r="H15" s="133"/>
    </row>
    <row r="16" spans="1:23" s="144" customFormat="1" ht="17.25" customHeight="1" x14ac:dyDescent="0.25">
      <c r="A16" s="152" t="s">
        <v>169</v>
      </c>
      <c r="B16" s="157"/>
      <c r="C16" s="154" t="s">
        <v>82</v>
      </c>
      <c r="D16" s="153"/>
      <c r="E16" s="156" t="s">
        <v>82</v>
      </c>
      <c r="F16" s="152"/>
      <c r="G16" s="133"/>
      <c r="H16" s="133"/>
    </row>
    <row r="17" spans="1:8" s="144" customFormat="1" ht="17.25" customHeight="1" x14ac:dyDescent="0.25">
      <c r="A17" s="152" t="s">
        <v>170</v>
      </c>
      <c r="B17" s="157"/>
      <c r="C17" s="154" t="s">
        <v>126</v>
      </c>
      <c r="D17" s="152" t="s">
        <v>171</v>
      </c>
      <c r="E17" s="156" t="s">
        <v>107</v>
      </c>
      <c r="F17" s="152"/>
      <c r="G17" s="133"/>
      <c r="H17" s="133"/>
    </row>
    <row r="18" spans="1:8" s="144" customFormat="1" ht="17.25" customHeight="1" x14ac:dyDescent="0.25">
      <c r="A18" s="152" t="s">
        <v>172</v>
      </c>
      <c r="B18" s="157"/>
      <c r="C18" s="154" t="s">
        <v>79</v>
      </c>
      <c r="D18" s="153"/>
      <c r="E18" s="156" t="s">
        <v>79</v>
      </c>
      <c r="F18" s="152"/>
      <c r="G18" s="133"/>
      <c r="H18" s="133"/>
    </row>
    <row r="19" spans="1:8" s="144" customFormat="1" ht="17.25" customHeight="1" x14ac:dyDescent="0.25">
      <c r="A19" s="152" t="s">
        <v>173</v>
      </c>
      <c r="B19" s="157"/>
      <c r="C19" s="154" t="s">
        <v>144</v>
      </c>
      <c r="D19" s="153"/>
      <c r="E19" s="156" t="s">
        <v>76</v>
      </c>
      <c r="F19" s="158"/>
      <c r="G19" s="133"/>
      <c r="H19" s="133"/>
    </row>
    <row r="20" spans="1:8" s="144" customFormat="1" ht="17.25" customHeight="1" x14ac:dyDescent="0.25">
      <c r="A20" s="227" t="s">
        <v>174</v>
      </c>
      <c r="B20" s="157" t="s">
        <v>175</v>
      </c>
      <c r="C20" s="154" t="s">
        <v>461</v>
      </c>
      <c r="D20" s="153"/>
      <c r="E20" s="156" t="s">
        <v>117</v>
      </c>
      <c r="F20" s="228" t="s">
        <v>176</v>
      </c>
      <c r="G20" s="133"/>
      <c r="H20" s="133"/>
    </row>
    <row r="21" spans="1:8" s="144" customFormat="1" ht="17.25" customHeight="1" x14ac:dyDescent="0.25">
      <c r="A21" s="227"/>
      <c r="B21" s="157" t="s">
        <v>177</v>
      </c>
      <c r="C21" s="154" t="s">
        <v>178</v>
      </c>
      <c r="D21" s="153"/>
      <c r="E21" s="156"/>
      <c r="F21" s="228"/>
      <c r="G21" s="133"/>
      <c r="H21" s="133"/>
    </row>
    <row r="22" spans="1:8" s="144" customFormat="1" ht="33.75" customHeight="1" x14ac:dyDescent="0.25">
      <c r="A22" s="152" t="s">
        <v>179</v>
      </c>
      <c r="B22" s="157"/>
      <c r="C22" s="154" t="s">
        <v>462</v>
      </c>
      <c r="D22" s="153"/>
      <c r="E22" s="156" t="s">
        <v>463</v>
      </c>
      <c r="F22" s="158" t="s">
        <v>180</v>
      </c>
      <c r="G22" s="133"/>
      <c r="H22" s="133"/>
    </row>
    <row r="23" spans="1:8" s="144" customFormat="1" ht="17.25" customHeight="1" x14ac:dyDescent="0.25">
      <c r="A23" s="152" t="s">
        <v>181</v>
      </c>
      <c r="B23" s="157"/>
      <c r="C23" s="154" t="s">
        <v>90</v>
      </c>
      <c r="D23" s="153"/>
      <c r="E23" s="156" t="s">
        <v>107</v>
      </c>
      <c r="F23" s="152"/>
      <c r="G23" s="133"/>
      <c r="H23" s="133"/>
    </row>
    <row r="24" spans="1:8" s="144" customFormat="1" ht="17.25" customHeight="1" x14ac:dyDescent="0.25">
      <c r="A24" s="228" t="s">
        <v>182</v>
      </c>
      <c r="B24" s="157" t="s">
        <v>183</v>
      </c>
      <c r="C24" s="154" t="s">
        <v>464</v>
      </c>
      <c r="D24" s="153"/>
      <c r="E24" s="156" t="s">
        <v>76</v>
      </c>
      <c r="F24" s="228" t="s">
        <v>184</v>
      </c>
      <c r="G24" s="159"/>
      <c r="H24" s="133"/>
    </row>
    <row r="25" spans="1:8" s="144" customFormat="1" ht="17.25" customHeight="1" x14ac:dyDescent="0.25">
      <c r="A25" s="228"/>
      <c r="B25" s="157" t="s">
        <v>185</v>
      </c>
      <c r="C25" s="154" t="s">
        <v>186</v>
      </c>
      <c r="D25" s="153"/>
      <c r="E25" s="156"/>
      <c r="F25" s="228"/>
      <c r="G25" s="133"/>
      <c r="H25" s="133"/>
    </row>
    <row r="26" spans="1:8" s="144" customFormat="1" ht="17.25" customHeight="1" x14ac:dyDescent="0.25">
      <c r="A26" s="152" t="s">
        <v>187</v>
      </c>
      <c r="B26" s="157"/>
      <c r="C26" s="154" t="s">
        <v>188</v>
      </c>
      <c r="D26" s="153"/>
      <c r="E26" s="156" t="s">
        <v>189</v>
      </c>
      <c r="F26" s="152"/>
      <c r="G26" s="133"/>
      <c r="H26" s="133"/>
    </row>
    <row r="27" spans="1:8" s="144" customFormat="1" ht="17.25" customHeight="1" x14ac:dyDescent="0.25">
      <c r="A27" s="227" t="s">
        <v>190</v>
      </c>
      <c r="B27" s="157"/>
      <c r="C27" s="154"/>
      <c r="D27" s="152" t="s">
        <v>191</v>
      </c>
      <c r="E27" s="156" t="s">
        <v>465</v>
      </c>
      <c r="F27" s="228" t="s">
        <v>192</v>
      </c>
      <c r="G27" s="133"/>
      <c r="H27" s="133"/>
    </row>
    <row r="28" spans="1:8" s="144" customFormat="1" ht="17.25" customHeight="1" x14ac:dyDescent="0.25">
      <c r="A28" s="227"/>
      <c r="B28" s="157"/>
      <c r="C28" s="154" t="s">
        <v>142</v>
      </c>
      <c r="D28" s="152" t="s">
        <v>193</v>
      </c>
      <c r="E28" s="156" t="s">
        <v>93</v>
      </c>
      <c r="F28" s="228"/>
      <c r="G28" s="133"/>
      <c r="H28" s="133"/>
    </row>
    <row r="29" spans="1:8" s="144" customFormat="1" ht="17.25" customHeight="1" x14ac:dyDescent="0.25">
      <c r="A29" s="152" t="s">
        <v>194</v>
      </c>
      <c r="B29" s="157"/>
      <c r="C29" s="154" t="s">
        <v>132</v>
      </c>
      <c r="D29" s="152"/>
      <c r="E29" s="156" t="s">
        <v>195</v>
      </c>
      <c r="F29" s="152"/>
      <c r="G29" s="133"/>
      <c r="H29" s="133"/>
    </row>
    <row r="30" spans="1:8" s="144" customFormat="1" ht="17.25" customHeight="1" x14ac:dyDescent="0.25">
      <c r="A30" s="152" t="s">
        <v>196</v>
      </c>
      <c r="B30" s="157"/>
      <c r="C30" s="154" t="s">
        <v>189</v>
      </c>
      <c r="D30" s="152" t="s">
        <v>197</v>
      </c>
      <c r="E30" s="156" t="s">
        <v>198</v>
      </c>
      <c r="F30" s="152"/>
      <c r="G30" s="133"/>
      <c r="H30" s="133"/>
    </row>
    <row r="31" spans="1:8" s="144" customFormat="1" ht="33.75" customHeight="1" x14ac:dyDescent="0.25">
      <c r="A31" s="152" t="s">
        <v>199</v>
      </c>
      <c r="B31" s="157"/>
      <c r="C31" s="154" t="s">
        <v>466</v>
      </c>
      <c r="D31" s="152"/>
      <c r="E31" s="156" t="s">
        <v>467</v>
      </c>
      <c r="F31" s="158" t="s">
        <v>180</v>
      </c>
      <c r="G31" s="133"/>
      <c r="H31" s="133"/>
    </row>
    <row r="32" spans="1:8" s="161" customFormat="1" ht="33.75" customHeight="1" x14ac:dyDescent="0.25">
      <c r="A32" s="158" t="s">
        <v>200</v>
      </c>
      <c r="B32" s="157"/>
      <c r="C32" s="154"/>
      <c r="D32" s="152"/>
      <c r="E32" s="156"/>
      <c r="F32" s="158" t="s">
        <v>164</v>
      </c>
      <c r="G32" s="160"/>
      <c r="H32" s="160"/>
    </row>
    <row r="33" spans="1:8" s="144" customFormat="1" ht="17.25" customHeight="1" x14ac:dyDescent="0.25">
      <c r="A33" s="152" t="s">
        <v>201</v>
      </c>
      <c r="B33" s="157"/>
      <c r="C33" s="154" t="s">
        <v>468</v>
      </c>
      <c r="D33" s="152"/>
      <c r="E33" s="156" t="s">
        <v>148</v>
      </c>
      <c r="F33" s="152" t="s">
        <v>202</v>
      </c>
      <c r="G33" s="133"/>
      <c r="H33" s="133"/>
    </row>
    <row r="34" spans="1:8" s="91" customFormat="1" x14ac:dyDescent="0.25">
      <c r="A34" s="90"/>
      <c r="B34" s="92"/>
      <c r="C34" s="93"/>
      <c r="D34" s="94"/>
      <c r="E34" s="95"/>
      <c r="F34" s="96"/>
      <c r="G34" s="89"/>
      <c r="H34" s="89"/>
    </row>
    <row r="35" spans="1:8" s="91" customFormat="1" x14ac:dyDescent="0.25">
      <c r="A35" s="90"/>
      <c r="B35" s="97"/>
      <c r="C35" s="93"/>
      <c r="D35" s="94"/>
      <c r="E35" s="95"/>
      <c r="F35" s="96"/>
      <c r="G35" s="89"/>
      <c r="H35" s="89"/>
    </row>
    <row r="36" spans="1:8" ht="14" x14ac:dyDescent="0.3">
      <c r="B36" s="98"/>
    </row>
  </sheetData>
  <sheetProtection formatCells="0" formatColumns="0" insertColumns="0"/>
  <mergeCells count="18">
    <mergeCell ref="A20:A21"/>
    <mergeCell ref="F20:F21"/>
    <mergeCell ref="A24:A25"/>
    <mergeCell ref="F24:F25"/>
    <mergeCell ref="A27:A28"/>
    <mergeCell ref="F27:F28"/>
    <mergeCell ref="A8:A9"/>
    <mergeCell ref="B8:C8"/>
    <mergeCell ref="D8:E8"/>
    <mergeCell ref="F8:F9"/>
    <mergeCell ref="A11:A12"/>
    <mergeCell ref="F11:F12"/>
    <mergeCell ref="A6:F6"/>
    <mergeCell ref="A1:F1"/>
    <mergeCell ref="A2:F2"/>
    <mergeCell ref="A3:E3"/>
    <mergeCell ref="A4:F4"/>
    <mergeCell ref="A5:F5"/>
  </mergeCells>
  <pageMargins left="0.70866141732283472" right="0.7086614173228347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82"/>
  <sheetViews>
    <sheetView zoomScaleNormal="100" workbookViewId="0">
      <selection sqref="A1:E1"/>
    </sheetView>
  </sheetViews>
  <sheetFormatPr defaultColWidth="8.54296875" defaultRowHeight="14" x14ac:dyDescent="0.3"/>
  <cols>
    <col min="1" max="1" width="33.81640625" style="83" customWidth="1"/>
    <col min="2" max="2" width="34.54296875" style="83" customWidth="1"/>
    <col min="3" max="3" width="21.453125" style="83" customWidth="1"/>
    <col min="4" max="4" width="33" style="83" customWidth="1"/>
    <col min="5" max="5" width="20.81640625" style="83" customWidth="1"/>
    <col min="6" max="6" width="60" style="103" customWidth="1"/>
    <col min="7" max="16384" width="8.54296875" style="83"/>
  </cols>
  <sheetData>
    <row r="1" spans="1:23" ht="45" customHeight="1" x14ac:dyDescent="0.3">
      <c r="A1" s="229" t="s">
        <v>243</v>
      </c>
      <c r="B1" s="230"/>
      <c r="C1" s="230"/>
      <c r="D1" s="230"/>
      <c r="E1" s="230"/>
    </row>
    <row r="2" spans="1:23" ht="39" customHeight="1" x14ac:dyDescent="0.3">
      <c r="A2" s="231" t="s">
        <v>244</v>
      </c>
      <c r="B2" s="231"/>
      <c r="C2" s="231"/>
      <c r="D2" s="231"/>
      <c r="E2" s="231"/>
      <c r="F2" s="231"/>
    </row>
    <row r="3" spans="1:23" ht="18.75" customHeight="1" x14ac:dyDescent="0.35">
      <c r="A3" s="166" t="s">
        <v>69</v>
      </c>
      <c r="B3" s="110"/>
      <c r="C3" s="110"/>
      <c r="D3" s="110"/>
      <c r="E3" s="110"/>
      <c r="F3" s="111"/>
      <c r="G3" s="104"/>
      <c r="H3" s="104"/>
      <c r="I3" s="104"/>
      <c r="J3" s="104"/>
      <c r="K3" s="104"/>
      <c r="L3" s="104"/>
      <c r="M3" s="104"/>
      <c r="N3" s="104"/>
      <c r="O3" s="104"/>
      <c r="P3" s="104"/>
      <c r="Q3" s="104"/>
      <c r="R3" s="104"/>
      <c r="S3" s="104"/>
      <c r="T3" s="104"/>
      <c r="U3" s="104"/>
      <c r="V3" s="104"/>
      <c r="W3" s="104"/>
    </row>
    <row r="4" spans="1:23" ht="16.5" customHeight="1" x14ac:dyDescent="0.3">
      <c r="A4" s="232" t="s">
        <v>245</v>
      </c>
      <c r="B4" s="233"/>
      <c r="C4" s="233"/>
      <c r="D4" s="233"/>
      <c r="E4" s="233"/>
      <c r="F4" s="234"/>
      <c r="G4" s="105"/>
      <c r="H4" s="105"/>
      <c r="I4" s="105"/>
      <c r="J4" s="105"/>
      <c r="K4" s="105"/>
      <c r="L4" s="105"/>
      <c r="M4" s="105"/>
      <c r="N4" s="105"/>
      <c r="O4" s="105"/>
      <c r="P4" s="105"/>
      <c r="Q4" s="105"/>
      <c r="R4" s="105"/>
      <c r="S4" s="105"/>
      <c r="T4" s="105"/>
      <c r="U4" s="105"/>
      <c r="V4" s="105"/>
      <c r="W4" s="105"/>
    </row>
    <row r="5" spans="1:23" ht="16.5" customHeight="1" x14ac:dyDescent="0.3">
      <c r="A5" s="232" t="s">
        <v>154</v>
      </c>
      <c r="B5" s="233"/>
      <c r="C5" s="233"/>
      <c r="D5" s="233"/>
      <c r="E5" s="233"/>
      <c r="F5" s="234"/>
      <c r="G5" s="105"/>
      <c r="H5" s="105"/>
      <c r="I5" s="105"/>
      <c r="J5" s="105"/>
      <c r="K5" s="105"/>
      <c r="L5" s="105"/>
      <c r="M5" s="105"/>
      <c r="N5" s="105"/>
      <c r="O5" s="105"/>
      <c r="P5" s="105"/>
      <c r="Q5" s="105"/>
      <c r="R5" s="105"/>
      <c r="S5" s="105"/>
      <c r="T5" s="105"/>
      <c r="U5" s="105"/>
      <c r="V5" s="105"/>
      <c r="W5" s="105"/>
    </row>
    <row r="6" spans="1:23" ht="33.75" customHeight="1" x14ac:dyDescent="0.3">
      <c r="A6" s="235" t="s">
        <v>155</v>
      </c>
      <c r="B6" s="236"/>
      <c r="C6" s="236"/>
      <c r="D6" s="236"/>
      <c r="E6" s="236"/>
      <c r="F6" s="237"/>
      <c r="G6" s="84"/>
      <c r="H6" s="84"/>
      <c r="I6" s="84"/>
      <c r="J6" s="84"/>
      <c r="K6" s="84"/>
      <c r="L6" s="84"/>
      <c r="M6" s="84"/>
      <c r="N6" s="84"/>
      <c r="O6" s="84"/>
      <c r="P6" s="84"/>
      <c r="Q6" s="84"/>
      <c r="R6" s="84"/>
      <c r="S6" s="84"/>
      <c r="T6" s="84"/>
      <c r="U6" s="84"/>
      <c r="V6" s="84"/>
      <c r="W6" s="84"/>
    </row>
    <row r="7" spans="1:23" ht="12.75" customHeight="1" x14ac:dyDescent="0.3">
      <c r="A7" s="85"/>
      <c r="B7" s="78"/>
      <c r="C7" s="86"/>
      <c r="D7" s="87"/>
      <c r="E7" s="106"/>
      <c r="F7" s="96"/>
    </row>
    <row r="8" spans="1:23" s="162" customFormat="1" ht="33" customHeight="1" x14ac:dyDescent="0.35">
      <c r="A8" s="223" t="s">
        <v>73</v>
      </c>
      <c r="B8" s="223" t="s">
        <v>442</v>
      </c>
      <c r="C8" s="223"/>
      <c r="D8" s="223" t="s">
        <v>443</v>
      </c>
      <c r="E8" s="223"/>
      <c r="F8" s="223" t="s">
        <v>69</v>
      </c>
    </row>
    <row r="9" spans="1:23" s="162" customFormat="1" ht="31.5" thickBot="1" x14ac:dyDescent="0.4">
      <c r="A9" s="224"/>
      <c r="B9" s="135" t="s">
        <v>459</v>
      </c>
      <c r="C9" s="136" t="s">
        <v>74</v>
      </c>
      <c r="D9" s="135" t="s">
        <v>459</v>
      </c>
      <c r="E9" s="136" t="s">
        <v>74</v>
      </c>
      <c r="F9" s="224"/>
    </row>
    <row r="10" spans="1:23" s="162" customFormat="1" ht="82.5" customHeight="1" x14ac:dyDescent="0.35">
      <c r="A10" s="172" t="s">
        <v>246</v>
      </c>
      <c r="B10" s="140"/>
      <c r="C10" s="173"/>
      <c r="D10" s="174" t="s">
        <v>247</v>
      </c>
      <c r="E10" s="143" t="s">
        <v>470</v>
      </c>
      <c r="F10" s="174" t="s">
        <v>248</v>
      </c>
    </row>
    <row r="11" spans="1:23" s="162" customFormat="1" ht="66" customHeight="1" x14ac:dyDescent="0.35">
      <c r="A11" s="152" t="s">
        <v>249</v>
      </c>
      <c r="B11" s="149"/>
      <c r="C11" s="154" t="s">
        <v>462</v>
      </c>
      <c r="D11" s="158"/>
      <c r="E11" s="156" t="s">
        <v>471</v>
      </c>
      <c r="F11" s="158" t="s">
        <v>484</v>
      </c>
    </row>
    <row r="12" spans="1:23" s="162" customFormat="1" ht="33.75" customHeight="1" x14ac:dyDescent="0.35">
      <c r="A12" s="158" t="s">
        <v>250</v>
      </c>
      <c r="B12" s="145"/>
      <c r="C12" s="154" t="s">
        <v>472</v>
      </c>
      <c r="D12" s="158"/>
      <c r="E12" s="156" t="s">
        <v>133</v>
      </c>
      <c r="F12" s="158" t="s">
        <v>251</v>
      </c>
    </row>
    <row r="13" spans="1:23" s="162" customFormat="1" ht="82.5" customHeight="1" x14ac:dyDescent="0.35">
      <c r="A13" s="152" t="s">
        <v>252</v>
      </c>
      <c r="B13" s="149"/>
      <c r="C13" s="154"/>
      <c r="D13" s="158" t="s">
        <v>253</v>
      </c>
      <c r="E13" s="156" t="s">
        <v>473</v>
      </c>
      <c r="F13" s="158" t="s">
        <v>254</v>
      </c>
    </row>
    <row r="14" spans="1:23" s="162" customFormat="1" ht="33.75" customHeight="1" x14ac:dyDescent="0.35">
      <c r="A14" s="152" t="s">
        <v>255</v>
      </c>
      <c r="B14" s="149"/>
      <c r="C14" s="154" t="s">
        <v>474</v>
      </c>
      <c r="D14" s="152"/>
      <c r="E14" s="156" t="s">
        <v>105</v>
      </c>
      <c r="F14" s="152" t="s">
        <v>256</v>
      </c>
    </row>
    <row r="15" spans="1:23" s="162" customFormat="1" ht="17.25" customHeight="1" x14ac:dyDescent="0.35">
      <c r="A15" s="227" t="s">
        <v>257</v>
      </c>
      <c r="B15" s="149"/>
      <c r="C15" s="154"/>
      <c r="D15" s="152" t="s">
        <v>191</v>
      </c>
      <c r="E15" s="156" t="s">
        <v>475</v>
      </c>
      <c r="F15" s="228" t="s">
        <v>258</v>
      </c>
    </row>
    <row r="16" spans="1:23" s="162" customFormat="1" ht="17.25" customHeight="1" x14ac:dyDescent="0.35">
      <c r="A16" s="227"/>
      <c r="B16" s="145" t="s">
        <v>259</v>
      </c>
      <c r="C16" s="154" t="s">
        <v>126</v>
      </c>
      <c r="D16" s="152" t="s">
        <v>260</v>
      </c>
      <c r="E16" s="156" t="s">
        <v>476</v>
      </c>
      <c r="F16" s="228"/>
    </row>
    <row r="17" spans="1:14" s="162" customFormat="1" ht="17.25" customHeight="1" x14ac:dyDescent="0.35">
      <c r="A17" s="227" t="s">
        <v>261</v>
      </c>
      <c r="B17" s="145" t="s">
        <v>262</v>
      </c>
      <c r="C17" s="154" t="s">
        <v>477</v>
      </c>
      <c r="D17" s="152"/>
      <c r="E17" s="156" t="s">
        <v>142</v>
      </c>
      <c r="F17" s="227" t="s">
        <v>263</v>
      </c>
    </row>
    <row r="18" spans="1:14" s="162" customFormat="1" ht="17.25" customHeight="1" x14ac:dyDescent="0.35">
      <c r="A18" s="227"/>
      <c r="B18" s="145" t="s">
        <v>264</v>
      </c>
      <c r="C18" s="154" t="s">
        <v>265</v>
      </c>
      <c r="D18" s="152"/>
      <c r="E18" s="156"/>
      <c r="F18" s="227"/>
    </row>
    <row r="19" spans="1:14" s="162" customFormat="1" ht="17.25" customHeight="1" x14ac:dyDescent="0.35">
      <c r="A19" s="227" t="s">
        <v>266</v>
      </c>
      <c r="B19" s="145" t="s">
        <v>267</v>
      </c>
      <c r="C19" s="154" t="s">
        <v>468</v>
      </c>
      <c r="D19" s="152"/>
      <c r="E19" s="156" t="s">
        <v>163</v>
      </c>
      <c r="F19" s="227" t="s">
        <v>268</v>
      </c>
    </row>
    <row r="20" spans="1:14" s="162" customFormat="1" ht="17.25" customHeight="1" x14ac:dyDescent="0.35">
      <c r="A20" s="227"/>
      <c r="B20" s="145" t="s">
        <v>269</v>
      </c>
      <c r="C20" s="154" t="s">
        <v>198</v>
      </c>
      <c r="D20" s="152"/>
      <c r="E20" s="156"/>
      <c r="F20" s="227"/>
    </row>
    <row r="21" spans="1:14" s="162" customFormat="1" ht="33.75" customHeight="1" x14ac:dyDescent="0.35">
      <c r="A21" s="152" t="s">
        <v>270</v>
      </c>
      <c r="B21" s="149"/>
      <c r="C21" s="154" t="s">
        <v>478</v>
      </c>
      <c r="D21" s="152"/>
      <c r="E21" s="156" t="s">
        <v>479</v>
      </c>
      <c r="F21" s="158" t="s">
        <v>271</v>
      </c>
    </row>
    <row r="22" spans="1:14" s="162" customFormat="1" ht="33.75" customHeight="1" x14ac:dyDescent="0.35">
      <c r="A22" s="152" t="s">
        <v>272</v>
      </c>
      <c r="B22" s="145" t="s">
        <v>273</v>
      </c>
      <c r="C22" s="154" t="s">
        <v>93</v>
      </c>
      <c r="D22" s="152" t="s">
        <v>274</v>
      </c>
      <c r="E22" s="156" t="s">
        <v>480</v>
      </c>
      <c r="F22" s="152" t="s">
        <v>275</v>
      </c>
      <c r="G22" s="163"/>
      <c r="H22" s="163"/>
      <c r="I22" s="163"/>
      <c r="J22" s="163"/>
      <c r="K22" s="163"/>
      <c r="L22" s="163"/>
      <c r="M22" s="163"/>
      <c r="N22" s="163"/>
    </row>
    <row r="23" spans="1:14" s="162" customFormat="1" ht="17.25" customHeight="1" x14ac:dyDescent="0.35">
      <c r="A23" s="152" t="s">
        <v>276</v>
      </c>
      <c r="B23" s="145" t="s">
        <v>259</v>
      </c>
      <c r="C23" s="154" t="s">
        <v>461</v>
      </c>
      <c r="D23" s="152"/>
      <c r="E23" s="156" t="s">
        <v>107</v>
      </c>
      <c r="F23" s="158" t="s">
        <v>202</v>
      </c>
    </row>
    <row r="24" spans="1:14" s="162" customFormat="1" ht="17.25" customHeight="1" x14ac:dyDescent="0.35">
      <c r="A24" s="152" t="s">
        <v>277</v>
      </c>
      <c r="B24" s="149"/>
      <c r="C24" s="154" t="s">
        <v>105</v>
      </c>
      <c r="D24" s="152"/>
      <c r="E24" s="156" t="s">
        <v>105</v>
      </c>
      <c r="F24" s="158"/>
    </row>
    <row r="25" spans="1:14" s="162" customFormat="1" ht="17.25" customHeight="1" x14ac:dyDescent="0.35">
      <c r="A25" s="152" t="s">
        <v>278</v>
      </c>
      <c r="B25" s="149"/>
      <c r="C25" s="154" t="s">
        <v>461</v>
      </c>
      <c r="D25" s="152"/>
      <c r="E25" s="156" t="s">
        <v>189</v>
      </c>
      <c r="F25" s="158" t="s">
        <v>202</v>
      </c>
    </row>
    <row r="26" spans="1:14" s="162" customFormat="1" ht="17.25" customHeight="1" x14ac:dyDescent="0.35">
      <c r="A26" s="227" t="s">
        <v>279</v>
      </c>
      <c r="B26" s="145"/>
      <c r="C26" s="154"/>
      <c r="D26" s="152" t="s">
        <v>280</v>
      </c>
      <c r="E26" s="156" t="s">
        <v>481</v>
      </c>
      <c r="F26" s="228" t="s">
        <v>430</v>
      </c>
    </row>
    <row r="27" spans="1:14" s="162" customFormat="1" ht="17.25" customHeight="1" x14ac:dyDescent="0.35">
      <c r="A27" s="227"/>
      <c r="B27" s="145"/>
      <c r="C27" s="154" t="s">
        <v>281</v>
      </c>
      <c r="D27" s="152" t="s">
        <v>282</v>
      </c>
      <c r="E27" s="156" t="s">
        <v>482</v>
      </c>
      <c r="F27" s="228"/>
    </row>
    <row r="28" spans="1:14" s="162" customFormat="1" ht="17.25" customHeight="1" x14ac:dyDescent="0.35">
      <c r="A28" s="152" t="s">
        <v>283</v>
      </c>
      <c r="B28" s="145"/>
      <c r="C28" s="154" t="s">
        <v>98</v>
      </c>
      <c r="D28" s="152"/>
      <c r="E28" s="156" t="s">
        <v>98</v>
      </c>
      <c r="F28" s="158"/>
    </row>
    <row r="29" spans="1:14" s="162" customFormat="1" ht="17.25" customHeight="1" x14ac:dyDescent="0.35">
      <c r="A29" s="152" t="s">
        <v>284</v>
      </c>
      <c r="B29" s="167"/>
      <c r="C29" s="154" t="s">
        <v>285</v>
      </c>
      <c r="D29" s="152"/>
      <c r="E29" s="156" t="s">
        <v>286</v>
      </c>
      <c r="F29" s="158"/>
    </row>
    <row r="30" spans="1:14" s="162" customFormat="1" ht="17.25" customHeight="1" x14ac:dyDescent="0.35">
      <c r="A30" s="152" t="s">
        <v>287</v>
      </c>
      <c r="B30" s="145"/>
      <c r="C30" s="154" t="s">
        <v>105</v>
      </c>
      <c r="D30" s="152" t="s">
        <v>288</v>
      </c>
      <c r="E30" s="156" t="s">
        <v>289</v>
      </c>
      <c r="F30" s="158"/>
    </row>
    <row r="31" spans="1:14" s="162" customFormat="1" ht="33" customHeight="1" x14ac:dyDescent="0.35">
      <c r="A31" s="227" t="s">
        <v>290</v>
      </c>
      <c r="B31" s="157" t="s">
        <v>291</v>
      </c>
      <c r="C31" s="154" t="s">
        <v>475</v>
      </c>
      <c r="D31" s="158" t="s">
        <v>292</v>
      </c>
      <c r="E31" s="156" t="s">
        <v>93</v>
      </c>
      <c r="F31" s="228" t="s">
        <v>469</v>
      </c>
    </row>
    <row r="32" spans="1:14" s="162" customFormat="1" ht="33" customHeight="1" x14ac:dyDescent="0.35">
      <c r="A32" s="227"/>
      <c r="B32" s="157" t="s">
        <v>293</v>
      </c>
      <c r="C32" s="154" t="s">
        <v>294</v>
      </c>
      <c r="D32" s="158"/>
      <c r="E32" s="156"/>
      <c r="F32" s="228"/>
    </row>
    <row r="33" spans="1:23" s="162" customFormat="1" ht="17.25" customHeight="1" x14ac:dyDescent="0.35">
      <c r="A33" s="152" t="s">
        <v>295</v>
      </c>
      <c r="B33" s="145"/>
      <c r="C33" s="154" t="s">
        <v>78</v>
      </c>
      <c r="D33" s="158"/>
      <c r="E33" s="156" t="s">
        <v>117</v>
      </c>
      <c r="F33" s="158"/>
    </row>
    <row r="34" spans="1:23" s="162" customFormat="1" ht="17.25" customHeight="1" x14ac:dyDescent="0.35">
      <c r="A34" s="168" t="s">
        <v>296</v>
      </c>
      <c r="B34" s="169"/>
      <c r="C34" s="154" t="s">
        <v>142</v>
      </c>
      <c r="D34" s="170"/>
      <c r="E34" s="171" t="s">
        <v>481</v>
      </c>
      <c r="F34" s="170" t="s">
        <v>297</v>
      </c>
    </row>
    <row r="35" spans="1:23" s="164" customFormat="1" ht="17.25" customHeight="1" x14ac:dyDescent="0.35">
      <c r="A35" s="152" t="s">
        <v>298</v>
      </c>
      <c r="B35" s="145"/>
      <c r="C35" s="154" t="s">
        <v>299</v>
      </c>
      <c r="D35" s="158"/>
      <c r="E35" s="156" t="s">
        <v>299</v>
      </c>
      <c r="F35" s="158"/>
      <c r="G35" s="162"/>
      <c r="H35" s="162"/>
      <c r="I35" s="162"/>
      <c r="J35" s="162"/>
      <c r="K35" s="162"/>
      <c r="L35" s="162"/>
      <c r="M35" s="162"/>
      <c r="N35" s="162"/>
      <c r="O35" s="162"/>
      <c r="P35" s="162"/>
      <c r="Q35" s="162"/>
      <c r="R35" s="162"/>
      <c r="S35" s="162"/>
      <c r="T35" s="162"/>
      <c r="U35" s="162"/>
      <c r="V35" s="162"/>
      <c r="W35" s="162"/>
    </row>
    <row r="36" spans="1:23" s="164" customFormat="1" ht="17.25" customHeight="1" x14ac:dyDescent="0.35">
      <c r="A36" s="152" t="s">
        <v>300</v>
      </c>
      <c r="B36" s="149"/>
      <c r="C36" s="154" t="s">
        <v>84</v>
      </c>
      <c r="D36" s="158"/>
      <c r="E36" s="156" t="s">
        <v>209</v>
      </c>
      <c r="F36" s="158"/>
      <c r="G36" s="162"/>
      <c r="H36" s="162"/>
      <c r="I36" s="162"/>
      <c r="J36" s="162"/>
      <c r="K36" s="162"/>
      <c r="L36" s="162"/>
      <c r="M36" s="162"/>
      <c r="N36" s="162"/>
      <c r="O36" s="162"/>
      <c r="P36" s="162"/>
      <c r="Q36" s="162"/>
      <c r="R36" s="162"/>
      <c r="S36" s="162"/>
      <c r="T36" s="162"/>
      <c r="U36" s="162"/>
      <c r="V36" s="162"/>
      <c r="W36" s="162"/>
    </row>
    <row r="37" spans="1:23" s="165" customFormat="1" ht="33.75" customHeight="1" x14ac:dyDescent="0.35">
      <c r="A37" s="152" t="s">
        <v>301</v>
      </c>
      <c r="B37" s="145"/>
      <c r="C37" s="154" t="s">
        <v>466</v>
      </c>
      <c r="D37" s="158"/>
      <c r="E37" s="156" t="s">
        <v>87</v>
      </c>
      <c r="F37" s="158" t="s">
        <v>251</v>
      </c>
      <c r="G37" s="162"/>
      <c r="H37" s="162"/>
      <c r="I37" s="162"/>
      <c r="J37" s="162"/>
      <c r="K37" s="162"/>
      <c r="L37" s="162"/>
      <c r="M37" s="162"/>
      <c r="N37" s="162"/>
      <c r="O37" s="162"/>
      <c r="P37" s="162"/>
      <c r="Q37" s="162"/>
      <c r="R37" s="162"/>
      <c r="S37" s="162"/>
      <c r="T37" s="162"/>
      <c r="U37" s="162"/>
      <c r="V37" s="162"/>
      <c r="W37" s="162"/>
    </row>
    <row r="38" spans="1:23" s="162" customFormat="1" ht="17.25" customHeight="1" x14ac:dyDescent="0.35">
      <c r="A38" s="152" t="s">
        <v>302</v>
      </c>
      <c r="B38" s="145"/>
      <c r="C38" s="154" t="s">
        <v>82</v>
      </c>
      <c r="D38" s="158"/>
      <c r="E38" s="156" t="s">
        <v>303</v>
      </c>
      <c r="F38" s="158"/>
    </row>
    <row r="39" spans="1:23" s="162" customFormat="1" ht="33.75" customHeight="1" x14ac:dyDescent="0.35">
      <c r="A39" s="152" t="s">
        <v>304</v>
      </c>
      <c r="B39" s="157"/>
      <c r="C39" s="154" t="s">
        <v>483</v>
      </c>
      <c r="D39" s="158"/>
      <c r="E39" s="156" t="s">
        <v>137</v>
      </c>
      <c r="F39" s="158" t="s">
        <v>305</v>
      </c>
      <c r="G39" s="164"/>
      <c r="H39" s="164"/>
      <c r="I39" s="164"/>
      <c r="J39" s="164"/>
      <c r="K39" s="164"/>
      <c r="L39" s="164"/>
      <c r="M39" s="164"/>
      <c r="N39" s="164"/>
      <c r="O39" s="164"/>
      <c r="P39" s="164"/>
      <c r="Q39" s="164"/>
      <c r="R39" s="164"/>
      <c r="S39" s="164"/>
      <c r="T39" s="164"/>
      <c r="U39" s="164"/>
      <c r="V39" s="164"/>
      <c r="W39" s="164"/>
    </row>
    <row r="40" spans="1:23" s="162" customFormat="1" ht="82.5" customHeight="1" x14ac:dyDescent="0.35">
      <c r="A40" s="152" t="s">
        <v>306</v>
      </c>
      <c r="B40" s="157"/>
      <c r="C40" s="154"/>
      <c r="D40" s="158" t="s">
        <v>253</v>
      </c>
      <c r="E40" s="156" t="s">
        <v>474</v>
      </c>
      <c r="F40" s="158" t="s">
        <v>307</v>
      </c>
      <c r="G40" s="164"/>
      <c r="H40" s="164"/>
      <c r="I40" s="164"/>
      <c r="J40" s="164"/>
      <c r="K40" s="164"/>
      <c r="L40" s="164"/>
      <c r="M40" s="164"/>
      <c r="N40" s="164"/>
      <c r="O40" s="164"/>
      <c r="P40" s="164"/>
      <c r="Q40" s="164"/>
      <c r="R40" s="164"/>
      <c r="S40" s="164"/>
      <c r="T40" s="164"/>
      <c r="U40" s="164"/>
      <c r="V40" s="164"/>
      <c r="W40" s="164"/>
    </row>
    <row r="41" spans="1:23" s="162" customFormat="1" ht="17.25" customHeight="1" x14ac:dyDescent="0.35">
      <c r="A41" s="152" t="s">
        <v>308</v>
      </c>
      <c r="B41" s="145"/>
      <c r="C41" s="154" t="s">
        <v>139</v>
      </c>
      <c r="D41" s="152"/>
      <c r="E41" s="156" t="s">
        <v>78</v>
      </c>
      <c r="F41" s="158"/>
      <c r="G41" s="165"/>
      <c r="H41" s="165"/>
      <c r="I41" s="165"/>
      <c r="J41" s="165"/>
      <c r="K41" s="165"/>
      <c r="L41" s="165"/>
      <c r="M41" s="165"/>
      <c r="N41" s="165"/>
      <c r="O41" s="165"/>
      <c r="P41" s="165"/>
      <c r="Q41" s="165"/>
      <c r="R41" s="165"/>
      <c r="S41" s="165"/>
      <c r="T41" s="165"/>
      <c r="U41" s="165"/>
      <c r="V41" s="165"/>
      <c r="W41" s="165"/>
    </row>
    <row r="42" spans="1:23" s="162" customFormat="1" ht="17.25" customHeight="1" x14ac:dyDescent="0.35">
      <c r="A42" s="152" t="s">
        <v>309</v>
      </c>
      <c r="B42" s="145"/>
      <c r="C42" s="154" t="s">
        <v>310</v>
      </c>
      <c r="D42" s="152"/>
      <c r="E42" s="156" t="s">
        <v>233</v>
      </c>
      <c r="F42" s="158"/>
    </row>
    <row r="43" spans="1:23" s="162" customFormat="1" ht="33.75" customHeight="1" x14ac:dyDescent="0.35">
      <c r="A43" s="152" t="s">
        <v>311</v>
      </c>
      <c r="B43" s="145"/>
      <c r="C43" s="154" t="s">
        <v>215</v>
      </c>
      <c r="D43" s="152"/>
      <c r="E43" s="156" t="s">
        <v>215</v>
      </c>
      <c r="F43" s="158" t="s">
        <v>312</v>
      </c>
    </row>
    <row r="44" spans="1:23" x14ac:dyDescent="0.3">
      <c r="A44" s="90"/>
      <c r="B44" s="92"/>
      <c r="C44" s="93"/>
      <c r="D44" s="94"/>
      <c r="E44" s="95"/>
      <c r="F44" s="96"/>
    </row>
    <row r="45" spans="1:23" x14ac:dyDescent="0.3">
      <c r="B45" s="97"/>
    </row>
    <row r="46" spans="1:23" x14ac:dyDescent="0.3">
      <c r="A46" s="108"/>
      <c r="B46" s="98"/>
      <c r="C46" s="107"/>
      <c r="D46" s="107"/>
      <c r="E46" s="107"/>
    </row>
    <row r="47" spans="1:23" x14ac:dyDescent="0.3">
      <c r="A47" s="108"/>
      <c r="B47" s="98"/>
      <c r="C47" s="107"/>
      <c r="D47" s="107"/>
      <c r="E47" s="107"/>
    </row>
    <row r="48" spans="1:23" x14ac:dyDescent="0.3">
      <c r="A48" s="108"/>
      <c r="B48" s="98"/>
      <c r="C48" s="107"/>
      <c r="D48" s="107"/>
      <c r="E48" s="107"/>
    </row>
    <row r="49" spans="1:5" x14ac:dyDescent="0.3">
      <c r="A49" s="108"/>
      <c r="B49" s="107"/>
      <c r="C49" s="107"/>
      <c r="D49" s="107"/>
      <c r="E49" s="107"/>
    </row>
    <row r="50" spans="1:5" x14ac:dyDescent="0.3">
      <c r="A50" s="108"/>
      <c r="B50" s="107"/>
      <c r="C50" s="107"/>
      <c r="D50" s="107"/>
      <c r="E50" s="107"/>
    </row>
    <row r="51" spans="1:5" x14ac:dyDescent="0.3">
      <c r="A51" s="108"/>
      <c r="B51" s="107"/>
      <c r="C51" s="107"/>
      <c r="D51" s="107"/>
      <c r="E51" s="107"/>
    </row>
    <row r="52" spans="1:5" x14ac:dyDescent="0.3">
      <c r="A52" s="108"/>
      <c r="B52" s="107"/>
      <c r="C52" s="107"/>
      <c r="D52" s="107"/>
      <c r="E52" s="107"/>
    </row>
    <row r="53" spans="1:5" x14ac:dyDescent="0.3">
      <c r="A53" s="108"/>
      <c r="B53" s="107"/>
      <c r="C53" s="107"/>
      <c r="D53" s="107"/>
      <c r="E53" s="107"/>
    </row>
    <row r="54" spans="1:5" x14ac:dyDescent="0.3">
      <c r="A54" s="108"/>
      <c r="B54" s="107"/>
      <c r="C54" s="107"/>
      <c r="D54" s="107"/>
      <c r="E54" s="107"/>
    </row>
    <row r="55" spans="1:5" x14ac:dyDescent="0.3">
      <c r="A55" s="108"/>
      <c r="B55" s="107"/>
      <c r="C55" s="107"/>
      <c r="D55" s="107"/>
      <c r="E55" s="107"/>
    </row>
    <row r="56" spans="1:5" x14ac:dyDescent="0.3">
      <c r="A56" s="108"/>
      <c r="B56" s="107"/>
      <c r="C56" s="107"/>
      <c r="D56" s="107"/>
      <c r="E56" s="107"/>
    </row>
    <row r="57" spans="1:5" x14ac:dyDescent="0.3">
      <c r="A57" s="108"/>
      <c r="B57" s="107"/>
      <c r="C57" s="107"/>
      <c r="D57" s="107"/>
      <c r="E57" s="107"/>
    </row>
    <row r="58" spans="1:5" x14ac:dyDescent="0.3">
      <c r="A58" s="108"/>
      <c r="B58" s="107"/>
      <c r="C58" s="107"/>
      <c r="D58" s="107"/>
      <c r="E58" s="107"/>
    </row>
    <row r="59" spans="1:5" x14ac:dyDescent="0.3">
      <c r="A59" s="108"/>
      <c r="B59" s="107"/>
      <c r="C59" s="107"/>
      <c r="D59" s="107"/>
      <c r="E59" s="107"/>
    </row>
    <row r="60" spans="1:5" x14ac:dyDescent="0.3">
      <c r="A60" s="108"/>
      <c r="B60" s="107"/>
      <c r="C60" s="107"/>
      <c r="D60" s="107"/>
      <c r="E60" s="107"/>
    </row>
    <row r="61" spans="1:5" x14ac:dyDescent="0.3">
      <c r="A61" s="108"/>
      <c r="B61" s="107"/>
      <c r="C61" s="107"/>
      <c r="D61" s="107"/>
      <c r="E61" s="107"/>
    </row>
    <row r="62" spans="1:5" x14ac:dyDescent="0.3">
      <c r="A62" s="108"/>
      <c r="B62" s="107"/>
      <c r="C62" s="107"/>
      <c r="D62" s="107"/>
      <c r="E62" s="107"/>
    </row>
    <row r="63" spans="1:5" x14ac:dyDescent="0.3">
      <c r="A63" s="108"/>
      <c r="B63" s="107"/>
      <c r="C63" s="107"/>
      <c r="D63" s="107"/>
      <c r="E63" s="107"/>
    </row>
    <row r="64" spans="1:5" x14ac:dyDescent="0.3">
      <c r="A64" s="108"/>
      <c r="B64" s="107"/>
      <c r="C64" s="107"/>
      <c r="D64" s="107"/>
      <c r="E64" s="107"/>
    </row>
    <row r="65" spans="1:5" x14ac:dyDescent="0.3">
      <c r="A65" s="108"/>
      <c r="B65" s="107"/>
      <c r="C65" s="107"/>
      <c r="D65" s="107"/>
      <c r="E65" s="107"/>
    </row>
    <row r="66" spans="1:5" x14ac:dyDescent="0.3">
      <c r="A66" s="108"/>
      <c r="B66" s="107"/>
      <c r="C66" s="107"/>
      <c r="D66" s="107"/>
      <c r="E66" s="107"/>
    </row>
    <row r="67" spans="1:5" x14ac:dyDescent="0.3">
      <c r="A67" s="108"/>
      <c r="B67" s="107"/>
      <c r="C67" s="107"/>
      <c r="D67" s="107"/>
      <c r="E67" s="107"/>
    </row>
    <row r="68" spans="1:5" x14ac:dyDescent="0.3">
      <c r="A68" s="108"/>
      <c r="B68" s="107"/>
      <c r="C68" s="107"/>
      <c r="D68" s="107"/>
      <c r="E68" s="107"/>
    </row>
    <row r="69" spans="1:5" x14ac:dyDescent="0.3">
      <c r="A69" s="108"/>
      <c r="B69" s="107"/>
      <c r="C69" s="107"/>
      <c r="D69" s="107"/>
      <c r="E69" s="107"/>
    </row>
    <row r="70" spans="1:5" x14ac:dyDescent="0.3">
      <c r="A70" s="108"/>
      <c r="B70" s="107"/>
      <c r="C70" s="107"/>
      <c r="D70" s="107"/>
      <c r="E70" s="107"/>
    </row>
    <row r="71" spans="1:5" x14ac:dyDescent="0.3">
      <c r="A71" s="108"/>
      <c r="B71" s="107"/>
      <c r="C71" s="107"/>
      <c r="D71" s="107"/>
      <c r="E71" s="107"/>
    </row>
    <row r="72" spans="1:5" x14ac:dyDescent="0.3">
      <c r="A72" s="108"/>
      <c r="B72" s="107"/>
      <c r="C72" s="107"/>
      <c r="D72" s="107"/>
      <c r="E72" s="107"/>
    </row>
    <row r="73" spans="1:5" x14ac:dyDescent="0.3">
      <c r="A73" s="108"/>
      <c r="B73" s="107"/>
      <c r="C73" s="107"/>
      <c r="D73" s="107"/>
      <c r="E73" s="107"/>
    </row>
    <row r="74" spans="1:5" x14ac:dyDescent="0.3">
      <c r="A74" s="108"/>
      <c r="B74" s="107"/>
      <c r="C74" s="107"/>
      <c r="D74" s="107"/>
      <c r="E74" s="107"/>
    </row>
    <row r="75" spans="1:5" x14ac:dyDescent="0.3">
      <c r="A75" s="108"/>
      <c r="B75" s="107"/>
      <c r="C75" s="107"/>
      <c r="D75" s="107"/>
      <c r="E75" s="107"/>
    </row>
    <row r="76" spans="1:5" x14ac:dyDescent="0.3">
      <c r="A76" s="108"/>
      <c r="B76" s="107"/>
      <c r="C76" s="107"/>
      <c r="D76" s="107"/>
      <c r="E76" s="107"/>
    </row>
    <row r="77" spans="1:5" x14ac:dyDescent="0.3">
      <c r="A77" s="108"/>
      <c r="B77" s="107"/>
      <c r="C77" s="107"/>
      <c r="D77" s="107"/>
      <c r="E77" s="107"/>
    </row>
    <row r="78" spans="1:5" x14ac:dyDescent="0.3">
      <c r="A78" s="107"/>
      <c r="B78" s="107"/>
      <c r="C78" s="107"/>
      <c r="D78" s="107"/>
      <c r="E78" s="107"/>
    </row>
    <row r="79" spans="1:5" x14ac:dyDescent="0.3">
      <c r="A79" s="107"/>
      <c r="B79" s="107"/>
      <c r="C79" s="107"/>
      <c r="D79" s="107"/>
      <c r="E79" s="107"/>
    </row>
    <row r="80" spans="1:5" x14ac:dyDescent="0.3">
      <c r="A80" s="107"/>
      <c r="B80" s="107"/>
      <c r="C80" s="107"/>
      <c r="D80" s="107"/>
      <c r="E80" s="107"/>
    </row>
    <row r="81" spans="1:5" x14ac:dyDescent="0.3">
      <c r="A81" s="107"/>
      <c r="B81" s="107"/>
      <c r="C81" s="107"/>
      <c r="D81" s="107"/>
      <c r="E81" s="107"/>
    </row>
    <row r="82" spans="1:5" x14ac:dyDescent="0.3">
      <c r="A82" s="107"/>
      <c r="B82" s="107"/>
      <c r="C82" s="107"/>
      <c r="D82" s="107"/>
      <c r="E82" s="107"/>
    </row>
  </sheetData>
  <sheetProtection formatCells="0" formatColumns="0" insertColumns="0"/>
  <mergeCells count="19">
    <mergeCell ref="A31:A32"/>
    <mergeCell ref="F31:F32"/>
    <mergeCell ref="A15:A16"/>
    <mergeCell ref="F15:F16"/>
    <mergeCell ref="A17:A18"/>
    <mergeCell ref="F17:F18"/>
    <mergeCell ref="A19:A20"/>
    <mergeCell ref="F19:F20"/>
    <mergeCell ref="A1:E1"/>
    <mergeCell ref="A2:F2"/>
    <mergeCell ref="A4:F4"/>
    <mergeCell ref="A5:F5"/>
    <mergeCell ref="A6:F6"/>
    <mergeCell ref="A8:A9"/>
    <mergeCell ref="B8:C8"/>
    <mergeCell ref="D8:E8"/>
    <mergeCell ref="F8:F9"/>
    <mergeCell ref="F26:F27"/>
    <mergeCell ref="A26:A27"/>
  </mergeCells>
  <pageMargins left="0.70866141732283472" right="0.70866141732283472" top="0.74803149606299213" bottom="0.74803149606299213" header="0.31496062992125984" footer="0.31496062992125984"/>
  <pageSetup paperSize="8" scale="96" fitToHeight="0" orientation="landscape" r:id="rId1"/>
  <rowBreaks count="1" manualBreakCount="1">
    <brk id="25"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87"/>
  <sheetViews>
    <sheetView zoomScaleNormal="100" workbookViewId="0">
      <selection sqref="A1:E1"/>
    </sheetView>
  </sheetViews>
  <sheetFormatPr defaultColWidth="8.81640625" defaultRowHeight="14" x14ac:dyDescent="0.3"/>
  <cols>
    <col min="1" max="1" width="35.54296875" style="83" customWidth="1"/>
    <col min="2" max="2" width="31" style="83" customWidth="1"/>
    <col min="3" max="3" width="22.26953125" style="83" customWidth="1"/>
    <col min="4" max="4" width="30.26953125" style="83" customWidth="1"/>
    <col min="5" max="5" width="21.26953125" style="83" customWidth="1"/>
    <col min="6" max="6" width="59.7265625" style="83" customWidth="1"/>
    <col min="7" max="16384" width="8.81640625" style="83"/>
  </cols>
  <sheetData>
    <row r="1" spans="1:21" ht="45" customHeight="1" x14ac:dyDescent="0.4">
      <c r="A1" s="185" t="s">
        <v>313</v>
      </c>
      <c r="B1" s="109"/>
    </row>
    <row r="2" spans="1:21" s="80" customFormat="1" ht="39" customHeight="1" x14ac:dyDescent="0.35">
      <c r="A2" s="231" t="s">
        <v>314</v>
      </c>
      <c r="B2" s="231"/>
      <c r="C2" s="231"/>
      <c r="D2" s="231"/>
      <c r="E2" s="231"/>
      <c r="F2" s="231"/>
    </row>
    <row r="3" spans="1:21" s="107" customFormat="1" ht="18.75" customHeight="1" x14ac:dyDescent="0.35">
      <c r="A3" s="218" t="s">
        <v>69</v>
      </c>
      <c r="B3" s="238"/>
      <c r="C3" s="238"/>
      <c r="D3" s="238"/>
      <c r="E3" s="238"/>
      <c r="F3" s="239"/>
      <c r="G3" s="82"/>
      <c r="H3" s="82"/>
      <c r="I3" s="82"/>
      <c r="J3" s="82"/>
      <c r="K3" s="82"/>
      <c r="L3" s="82"/>
      <c r="M3" s="82"/>
      <c r="N3" s="82"/>
      <c r="O3" s="82"/>
      <c r="P3" s="82"/>
      <c r="Q3" s="82"/>
      <c r="R3" s="82"/>
      <c r="S3" s="82"/>
      <c r="T3" s="82"/>
      <c r="U3" s="82"/>
    </row>
    <row r="4" spans="1:21" s="107" customFormat="1" ht="16.5" customHeight="1" x14ac:dyDescent="0.3">
      <c r="A4" s="232" t="s">
        <v>153</v>
      </c>
      <c r="B4" s="233"/>
      <c r="C4" s="233"/>
      <c r="D4" s="233"/>
      <c r="E4" s="233"/>
      <c r="F4" s="234"/>
      <c r="G4" s="82"/>
      <c r="H4" s="82"/>
      <c r="I4" s="82"/>
      <c r="J4" s="82"/>
      <c r="K4" s="82"/>
      <c r="L4" s="82"/>
      <c r="M4" s="82"/>
      <c r="N4" s="82"/>
      <c r="O4" s="82"/>
      <c r="P4" s="82"/>
      <c r="Q4" s="82"/>
      <c r="R4" s="82"/>
      <c r="S4" s="82"/>
      <c r="T4" s="82"/>
      <c r="U4" s="82"/>
    </row>
    <row r="5" spans="1:21" s="107" customFormat="1" ht="16.5" customHeight="1" x14ac:dyDescent="0.3">
      <c r="A5" s="232" t="s">
        <v>154</v>
      </c>
      <c r="B5" s="233"/>
      <c r="C5" s="233"/>
      <c r="D5" s="233"/>
      <c r="E5" s="233"/>
      <c r="F5" s="234"/>
      <c r="G5" s="82"/>
      <c r="H5" s="82"/>
      <c r="I5" s="82"/>
      <c r="J5" s="82"/>
      <c r="K5" s="82"/>
      <c r="L5" s="82"/>
      <c r="M5" s="82"/>
      <c r="N5" s="82"/>
      <c r="O5" s="82"/>
      <c r="P5" s="82"/>
      <c r="Q5" s="82"/>
      <c r="R5" s="82"/>
      <c r="S5" s="82"/>
      <c r="T5" s="82"/>
      <c r="U5" s="82"/>
    </row>
    <row r="6" spans="1:21" s="107" customFormat="1" ht="33.75" customHeight="1" x14ac:dyDescent="0.3">
      <c r="A6" s="235" t="s">
        <v>155</v>
      </c>
      <c r="B6" s="236"/>
      <c r="C6" s="236"/>
      <c r="D6" s="236"/>
      <c r="E6" s="236"/>
      <c r="F6" s="237"/>
      <c r="G6" s="82"/>
      <c r="H6" s="82"/>
      <c r="I6" s="82"/>
      <c r="J6" s="82"/>
      <c r="K6" s="82"/>
      <c r="L6" s="82"/>
      <c r="M6" s="82"/>
      <c r="N6" s="82"/>
      <c r="O6" s="82"/>
      <c r="P6" s="82"/>
      <c r="Q6" s="82"/>
      <c r="R6" s="82"/>
      <c r="S6" s="82"/>
      <c r="T6" s="82"/>
      <c r="U6" s="82"/>
    </row>
    <row r="7" spans="1:21" ht="12.75" customHeight="1" x14ac:dyDescent="0.3"/>
    <row r="8" spans="1:21" ht="32.25" customHeight="1" x14ac:dyDescent="0.3">
      <c r="A8" s="223" t="s">
        <v>73</v>
      </c>
      <c r="B8" s="223" t="s">
        <v>442</v>
      </c>
      <c r="C8" s="223"/>
      <c r="D8" s="223" t="s">
        <v>443</v>
      </c>
      <c r="E8" s="223"/>
      <c r="F8" s="223" t="s">
        <v>69</v>
      </c>
    </row>
    <row r="9" spans="1:21" ht="33" customHeight="1" thickBot="1" x14ac:dyDescent="0.35">
      <c r="A9" s="224"/>
      <c r="B9" s="135" t="s">
        <v>459</v>
      </c>
      <c r="C9" s="136" t="s">
        <v>74</v>
      </c>
      <c r="D9" s="135" t="s">
        <v>459</v>
      </c>
      <c r="E9" s="136" t="s">
        <v>74</v>
      </c>
      <c r="F9" s="224"/>
    </row>
    <row r="10" spans="1:21" s="102" customFormat="1" ht="33.75" customHeight="1" x14ac:dyDescent="0.3">
      <c r="A10" s="172" t="s">
        <v>315</v>
      </c>
      <c r="B10" s="175"/>
      <c r="C10" s="176" t="s">
        <v>486</v>
      </c>
      <c r="D10" s="172"/>
      <c r="E10" s="176" t="s">
        <v>316</v>
      </c>
      <c r="F10" s="177" t="s">
        <v>317</v>
      </c>
    </row>
    <row r="11" spans="1:21" ht="33.75" customHeight="1" x14ac:dyDescent="0.3">
      <c r="A11" s="152" t="s">
        <v>318</v>
      </c>
      <c r="B11" s="157"/>
      <c r="C11" s="154" t="s">
        <v>188</v>
      </c>
      <c r="D11" s="152"/>
      <c r="E11" s="154" t="s">
        <v>110</v>
      </c>
      <c r="F11" s="152"/>
    </row>
    <row r="12" spans="1:21" ht="33.75" customHeight="1" x14ac:dyDescent="0.3">
      <c r="A12" s="152" t="s">
        <v>319</v>
      </c>
      <c r="B12" s="157"/>
      <c r="C12" s="154" t="s">
        <v>105</v>
      </c>
      <c r="D12" s="152"/>
      <c r="E12" s="154" t="s">
        <v>105</v>
      </c>
      <c r="F12" s="152"/>
    </row>
    <row r="13" spans="1:21" ht="17.25" customHeight="1" x14ac:dyDescent="0.3">
      <c r="A13" s="152" t="s">
        <v>320</v>
      </c>
      <c r="B13" s="157"/>
      <c r="C13" s="154"/>
      <c r="D13" s="152" t="s">
        <v>321</v>
      </c>
      <c r="E13" s="154" t="s">
        <v>322</v>
      </c>
      <c r="F13" s="227"/>
    </row>
    <row r="14" spans="1:21" ht="17.25" customHeight="1" x14ac:dyDescent="0.3">
      <c r="A14" s="152"/>
      <c r="B14" s="153"/>
      <c r="C14" s="154" t="s">
        <v>323</v>
      </c>
      <c r="D14" s="152" t="s">
        <v>324</v>
      </c>
      <c r="E14" s="154" t="s">
        <v>93</v>
      </c>
      <c r="F14" s="227"/>
    </row>
    <row r="15" spans="1:21" ht="17.25" customHeight="1" x14ac:dyDescent="0.3">
      <c r="A15" s="152" t="s">
        <v>325</v>
      </c>
      <c r="B15" s="157" t="s">
        <v>326</v>
      </c>
      <c r="C15" s="154" t="s">
        <v>93</v>
      </c>
      <c r="D15" s="152"/>
      <c r="E15" s="154" t="s">
        <v>136</v>
      </c>
      <c r="F15" s="227"/>
    </row>
    <row r="16" spans="1:21" ht="17.25" customHeight="1" x14ac:dyDescent="0.3">
      <c r="A16" s="152"/>
      <c r="B16" s="157" t="s">
        <v>327</v>
      </c>
      <c r="C16" s="154" t="s">
        <v>323</v>
      </c>
      <c r="D16" s="152"/>
      <c r="E16" s="154"/>
      <c r="F16" s="227"/>
    </row>
    <row r="17" spans="1:6" ht="33.75" customHeight="1" x14ac:dyDescent="0.3">
      <c r="A17" s="158" t="s">
        <v>328</v>
      </c>
      <c r="B17" s="153" t="s">
        <v>329</v>
      </c>
      <c r="C17" s="154" t="s">
        <v>480</v>
      </c>
      <c r="D17" s="158"/>
      <c r="E17" s="154" t="s">
        <v>110</v>
      </c>
      <c r="F17" s="158" t="s">
        <v>330</v>
      </c>
    </row>
    <row r="18" spans="1:6" ht="17.25" customHeight="1" x14ac:dyDescent="0.3">
      <c r="A18" s="152" t="s">
        <v>331</v>
      </c>
      <c r="B18" s="157"/>
      <c r="C18" s="154" t="s">
        <v>487</v>
      </c>
      <c r="D18" s="152"/>
      <c r="E18" s="154" t="s">
        <v>148</v>
      </c>
      <c r="F18" s="158" t="s">
        <v>332</v>
      </c>
    </row>
    <row r="19" spans="1:6" ht="17.25" customHeight="1" x14ac:dyDescent="0.3">
      <c r="A19" s="152" t="s">
        <v>333</v>
      </c>
      <c r="B19" s="157"/>
      <c r="C19" s="154" t="s">
        <v>230</v>
      </c>
      <c r="D19" s="152"/>
      <c r="E19" s="154" t="s">
        <v>79</v>
      </c>
      <c r="F19" s="152"/>
    </row>
    <row r="20" spans="1:6" ht="17.25" customHeight="1" x14ac:dyDescent="0.3">
      <c r="A20" s="158" t="s">
        <v>334</v>
      </c>
      <c r="B20" s="157"/>
      <c r="C20" s="154" t="s">
        <v>186</v>
      </c>
      <c r="D20" s="152"/>
      <c r="E20" s="154" t="s">
        <v>335</v>
      </c>
      <c r="F20" s="158"/>
    </row>
    <row r="21" spans="1:6" ht="17.25" customHeight="1" x14ac:dyDescent="0.3">
      <c r="A21" s="152" t="s">
        <v>336</v>
      </c>
      <c r="B21" s="157" t="s">
        <v>337</v>
      </c>
      <c r="C21" s="154" t="s">
        <v>488</v>
      </c>
      <c r="D21" s="152"/>
      <c r="E21" s="154" t="s">
        <v>117</v>
      </c>
      <c r="F21" s="228" t="s">
        <v>338</v>
      </c>
    </row>
    <row r="22" spans="1:6" ht="17.25" customHeight="1" x14ac:dyDescent="0.3">
      <c r="A22" s="152"/>
      <c r="B22" s="157" t="s">
        <v>339</v>
      </c>
      <c r="C22" s="154" t="s">
        <v>335</v>
      </c>
      <c r="D22" s="152"/>
      <c r="E22" s="154"/>
      <c r="F22" s="227"/>
    </row>
    <row r="23" spans="1:6" ht="33.75" customHeight="1" x14ac:dyDescent="0.3">
      <c r="A23" s="152" t="s">
        <v>340</v>
      </c>
      <c r="B23" s="157"/>
      <c r="C23" s="154" t="s">
        <v>474</v>
      </c>
      <c r="D23" s="152"/>
      <c r="E23" s="154" t="s">
        <v>189</v>
      </c>
      <c r="F23" s="158" t="s">
        <v>256</v>
      </c>
    </row>
    <row r="24" spans="1:6" ht="33.75" customHeight="1" x14ac:dyDescent="0.3">
      <c r="A24" s="152" t="s">
        <v>341</v>
      </c>
      <c r="B24" s="157"/>
      <c r="C24" s="154" t="s">
        <v>473</v>
      </c>
      <c r="D24" s="152"/>
      <c r="E24" s="154" t="s">
        <v>461</v>
      </c>
      <c r="F24" s="158" t="s">
        <v>342</v>
      </c>
    </row>
    <row r="25" spans="1:6" ht="17.25" customHeight="1" x14ac:dyDescent="0.3">
      <c r="A25" s="227" t="s">
        <v>343</v>
      </c>
      <c r="B25" s="157" t="s">
        <v>436</v>
      </c>
      <c r="C25" s="154" t="s">
        <v>489</v>
      </c>
      <c r="D25" s="152"/>
      <c r="E25" s="154" t="s">
        <v>90</v>
      </c>
      <c r="F25" s="228" t="s">
        <v>344</v>
      </c>
    </row>
    <row r="26" spans="1:6" ht="17.25" customHeight="1" x14ac:dyDescent="0.3">
      <c r="A26" s="227"/>
      <c r="B26" s="157" t="s">
        <v>345</v>
      </c>
      <c r="C26" s="154" t="s">
        <v>346</v>
      </c>
      <c r="D26" s="152"/>
      <c r="E26" s="154"/>
      <c r="F26" s="227"/>
    </row>
    <row r="27" spans="1:6" ht="17.25" customHeight="1" x14ac:dyDescent="0.3">
      <c r="A27" s="152" t="s">
        <v>347</v>
      </c>
      <c r="B27" s="157"/>
      <c r="C27" s="154" t="s">
        <v>98</v>
      </c>
      <c r="D27" s="152" t="s">
        <v>348</v>
      </c>
      <c r="E27" s="154" t="s">
        <v>265</v>
      </c>
      <c r="F27" s="152"/>
    </row>
    <row r="28" spans="1:6" ht="17.25" customHeight="1" x14ac:dyDescent="0.3">
      <c r="A28" s="152" t="s">
        <v>349</v>
      </c>
      <c r="B28" s="157"/>
      <c r="C28" s="154" t="s">
        <v>233</v>
      </c>
      <c r="D28" s="152" t="s">
        <v>350</v>
      </c>
      <c r="E28" s="154" t="s">
        <v>186</v>
      </c>
      <c r="F28" s="152"/>
    </row>
    <row r="29" spans="1:6" ht="17.25" customHeight="1" x14ac:dyDescent="0.3">
      <c r="A29" s="152" t="s">
        <v>351</v>
      </c>
      <c r="B29" s="157"/>
      <c r="C29" s="154" t="s">
        <v>285</v>
      </c>
      <c r="D29" s="152"/>
      <c r="E29" s="154" t="s">
        <v>285</v>
      </c>
      <c r="F29" s="152"/>
    </row>
    <row r="30" spans="1:6" ht="17.25" customHeight="1" x14ac:dyDescent="0.3">
      <c r="A30" s="152" t="s">
        <v>352</v>
      </c>
      <c r="B30" s="157"/>
      <c r="C30" s="154" t="s">
        <v>87</v>
      </c>
      <c r="D30" s="152"/>
      <c r="E30" s="154" t="s">
        <v>137</v>
      </c>
      <c r="F30" s="178"/>
    </row>
    <row r="31" spans="1:6" ht="66" customHeight="1" x14ac:dyDescent="0.3">
      <c r="A31" s="152" t="s">
        <v>353</v>
      </c>
      <c r="B31" s="157"/>
      <c r="C31" s="154" t="s">
        <v>490</v>
      </c>
      <c r="D31" s="152"/>
      <c r="E31" s="154" t="s">
        <v>491</v>
      </c>
      <c r="F31" s="158" t="s">
        <v>354</v>
      </c>
    </row>
    <row r="32" spans="1:6" s="102" customFormat="1" ht="17.25" customHeight="1" x14ac:dyDescent="0.3">
      <c r="A32" s="152" t="s">
        <v>355</v>
      </c>
      <c r="B32" s="157"/>
      <c r="C32" s="154" t="s">
        <v>110</v>
      </c>
      <c r="D32" s="152"/>
      <c r="E32" s="154" t="s">
        <v>492</v>
      </c>
      <c r="F32" s="152" t="s">
        <v>356</v>
      </c>
    </row>
    <row r="33" spans="1:6" ht="17.25" customHeight="1" x14ac:dyDescent="0.3">
      <c r="A33" s="152" t="s">
        <v>357</v>
      </c>
      <c r="B33" s="157"/>
      <c r="C33" s="154" t="s">
        <v>230</v>
      </c>
      <c r="D33" s="152"/>
      <c r="E33" s="154" t="s">
        <v>98</v>
      </c>
      <c r="F33" s="152"/>
    </row>
    <row r="34" spans="1:6" ht="33.75" customHeight="1" x14ac:dyDescent="0.3">
      <c r="A34" s="152" t="s">
        <v>358</v>
      </c>
      <c r="B34" s="157"/>
      <c r="C34" s="154" t="s">
        <v>493</v>
      </c>
      <c r="D34" s="152"/>
      <c r="E34" s="154" t="s">
        <v>107</v>
      </c>
      <c r="F34" s="152" t="s">
        <v>359</v>
      </c>
    </row>
    <row r="35" spans="1:6" ht="33.75" customHeight="1" x14ac:dyDescent="0.3">
      <c r="A35" s="152" t="s">
        <v>360</v>
      </c>
      <c r="B35" s="157" t="s">
        <v>361</v>
      </c>
      <c r="C35" s="154" t="s">
        <v>362</v>
      </c>
      <c r="D35" s="152" t="s">
        <v>363</v>
      </c>
      <c r="E35" s="154" t="s">
        <v>489</v>
      </c>
      <c r="F35" s="152" t="s">
        <v>364</v>
      </c>
    </row>
    <row r="36" spans="1:6" ht="17.25" customHeight="1" x14ac:dyDescent="0.3">
      <c r="A36" s="152" t="s">
        <v>365</v>
      </c>
      <c r="B36" s="157"/>
      <c r="C36" s="154" t="s">
        <v>78</v>
      </c>
      <c r="D36" s="152"/>
      <c r="E36" s="154" t="s">
        <v>139</v>
      </c>
      <c r="F36" s="152"/>
    </row>
    <row r="37" spans="1:6" s="107" customFormat="1" ht="17.25" customHeight="1" x14ac:dyDescent="0.3">
      <c r="A37" s="152" t="s">
        <v>366</v>
      </c>
      <c r="B37" s="157"/>
      <c r="C37" s="154" t="s">
        <v>494</v>
      </c>
      <c r="D37" s="152"/>
      <c r="E37" s="154" t="s">
        <v>76</v>
      </c>
      <c r="F37" s="152" t="s">
        <v>202</v>
      </c>
    </row>
    <row r="38" spans="1:6" ht="17.25" customHeight="1" x14ac:dyDescent="0.3">
      <c r="A38" s="227" t="s">
        <v>367</v>
      </c>
      <c r="B38" s="157"/>
      <c r="C38" s="154"/>
      <c r="D38" s="158" t="s">
        <v>368</v>
      </c>
      <c r="E38" s="154" t="s">
        <v>495</v>
      </c>
      <c r="F38" s="227" t="s">
        <v>369</v>
      </c>
    </row>
    <row r="39" spans="1:6" ht="17.25" customHeight="1" x14ac:dyDescent="0.3">
      <c r="A39" s="227"/>
      <c r="B39" s="157" t="s">
        <v>370</v>
      </c>
      <c r="C39" s="154" t="s">
        <v>126</v>
      </c>
      <c r="D39" s="158"/>
      <c r="E39" s="154"/>
      <c r="F39" s="227"/>
    </row>
    <row r="40" spans="1:6" s="102" customFormat="1" ht="17.25" customHeight="1" x14ac:dyDescent="0.3">
      <c r="A40" s="152" t="s">
        <v>371</v>
      </c>
      <c r="B40" s="157"/>
      <c r="C40" s="154" t="s">
        <v>286</v>
      </c>
      <c r="D40" s="152"/>
      <c r="E40" s="154" t="s">
        <v>281</v>
      </c>
      <c r="F40" s="152"/>
    </row>
    <row r="41" spans="1:6" ht="49.5" customHeight="1" x14ac:dyDescent="0.3">
      <c r="A41" s="152" t="s">
        <v>372</v>
      </c>
      <c r="B41" s="157"/>
      <c r="C41" s="154" t="s">
        <v>481</v>
      </c>
      <c r="D41" s="152"/>
      <c r="E41" s="154" t="s">
        <v>110</v>
      </c>
      <c r="F41" s="152" t="s">
        <v>251</v>
      </c>
    </row>
    <row r="42" spans="1:6" ht="17.25" customHeight="1" x14ac:dyDescent="0.3">
      <c r="A42" s="152" t="s">
        <v>373</v>
      </c>
      <c r="B42" s="152"/>
      <c r="C42" s="154" t="s">
        <v>189</v>
      </c>
      <c r="D42" s="152"/>
      <c r="E42" s="154" t="s">
        <v>188</v>
      </c>
      <c r="F42" s="158"/>
    </row>
    <row r="43" spans="1:6" ht="17.25" customHeight="1" x14ac:dyDescent="0.3">
      <c r="A43" s="227" t="s">
        <v>374</v>
      </c>
      <c r="B43" s="157" t="s">
        <v>375</v>
      </c>
      <c r="C43" s="154" t="s">
        <v>117</v>
      </c>
      <c r="D43" s="152"/>
      <c r="E43" s="154" t="s">
        <v>76</v>
      </c>
      <c r="F43" s="228"/>
    </row>
    <row r="44" spans="1:6" ht="17.25" customHeight="1" x14ac:dyDescent="0.3">
      <c r="A44" s="227"/>
      <c r="B44" s="157" t="s">
        <v>376</v>
      </c>
      <c r="C44" s="154" t="s">
        <v>93</v>
      </c>
      <c r="D44" s="152"/>
      <c r="E44" s="154"/>
      <c r="F44" s="228"/>
    </row>
    <row r="45" spans="1:6" ht="33.75" customHeight="1" x14ac:dyDescent="0.3">
      <c r="A45" s="158" t="s">
        <v>377</v>
      </c>
      <c r="B45" s="157"/>
      <c r="C45" s="154" t="s">
        <v>90</v>
      </c>
      <c r="D45" s="152"/>
      <c r="E45" s="154" t="s">
        <v>189</v>
      </c>
      <c r="F45" s="152"/>
    </row>
    <row r="46" spans="1:6" ht="17.25" customHeight="1" x14ac:dyDescent="0.3">
      <c r="A46" s="152" t="s">
        <v>378</v>
      </c>
      <c r="B46" s="157"/>
      <c r="C46" s="154" t="s">
        <v>496</v>
      </c>
      <c r="D46" s="152"/>
      <c r="E46" s="154" t="s">
        <v>294</v>
      </c>
      <c r="F46" s="152" t="s">
        <v>379</v>
      </c>
    </row>
    <row r="47" spans="1:6" ht="17.25" customHeight="1" x14ac:dyDescent="0.3">
      <c r="A47" s="152" t="s">
        <v>380</v>
      </c>
      <c r="B47" s="157"/>
      <c r="C47" s="154" t="s">
        <v>265</v>
      </c>
      <c r="D47" s="152"/>
      <c r="E47" s="154" t="s">
        <v>285</v>
      </c>
      <c r="F47" s="152"/>
    </row>
    <row r="48" spans="1:6" ht="33.75" customHeight="1" x14ac:dyDescent="0.3">
      <c r="A48" s="152" t="s">
        <v>381</v>
      </c>
      <c r="B48" s="157"/>
      <c r="C48" s="154" t="s">
        <v>493</v>
      </c>
      <c r="D48" s="152"/>
      <c r="E48" s="154" t="s">
        <v>107</v>
      </c>
      <c r="F48" s="152" t="s">
        <v>251</v>
      </c>
    </row>
    <row r="49" spans="1:6" ht="33.75" customHeight="1" x14ac:dyDescent="0.3">
      <c r="A49" s="152" t="s">
        <v>382</v>
      </c>
      <c r="B49" s="157" t="s">
        <v>383</v>
      </c>
      <c r="C49" s="154" t="s">
        <v>497</v>
      </c>
      <c r="D49" s="152"/>
      <c r="E49" s="154" t="s">
        <v>79</v>
      </c>
      <c r="F49" s="152" t="s">
        <v>384</v>
      </c>
    </row>
    <row r="50" spans="1:6" ht="17.25" customHeight="1" x14ac:dyDescent="0.3">
      <c r="A50" s="228" t="s">
        <v>385</v>
      </c>
      <c r="B50" s="157"/>
      <c r="C50" s="154"/>
      <c r="D50" s="152" t="s">
        <v>247</v>
      </c>
      <c r="E50" s="154" t="s">
        <v>322</v>
      </c>
      <c r="F50" s="228"/>
    </row>
    <row r="51" spans="1:6" ht="17.25" customHeight="1" x14ac:dyDescent="0.3">
      <c r="A51" s="228"/>
      <c r="B51" s="157"/>
      <c r="C51" s="154" t="s">
        <v>362</v>
      </c>
      <c r="D51" s="152" t="s">
        <v>386</v>
      </c>
      <c r="E51" s="154" t="s">
        <v>93</v>
      </c>
      <c r="F51" s="228"/>
    </row>
    <row r="52" spans="1:6" ht="17.25" customHeight="1" x14ac:dyDescent="0.3">
      <c r="A52" s="152" t="s">
        <v>387</v>
      </c>
      <c r="B52" s="157"/>
      <c r="C52" s="154" t="s">
        <v>303</v>
      </c>
      <c r="D52" s="152"/>
      <c r="E52" s="154" t="s">
        <v>144</v>
      </c>
      <c r="F52" s="152"/>
    </row>
    <row r="53" spans="1:6" ht="17.25" customHeight="1" x14ac:dyDescent="0.3">
      <c r="A53" s="152" t="s">
        <v>388</v>
      </c>
      <c r="B53" s="157"/>
      <c r="C53" s="154" t="s">
        <v>362</v>
      </c>
      <c r="D53" s="152"/>
      <c r="E53" s="154" t="s">
        <v>161</v>
      </c>
      <c r="F53" s="152"/>
    </row>
    <row r="54" spans="1:6" ht="17.25" customHeight="1" x14ac:dyDescent="0.3">
      <c r="A54" s="152" t="s">
        <v>389</v>
      </c>
      <c r="B54" s="157"/>
      <c r="C54" s="154" t="s">
        <v>126</v>
      </c>
      <c r="D54" s="152"/>
      <c r="E54" s="154" t="s">
        <v>126</v>
      </c>
      <c r="F54" s="152"/>
    </row>
    <row r="55" spans="1:6" ht="17.25" customHeight="1" x14ac:dyDescent="0.3">
      <c r="A55" s="152" t="s">
        <v>390</v>
      </c>
      <c r="B55" s="157"/>
      <c r="C55" s="154" t="s">
        <v>285</v>
      </c>
      <c r="D55" s="152"/>
      <c r="E55" s="154" t="s">
        <v>102</v>
      </c>
      <c r="F55" s="158"/>
    </row>
    <row r="56" spans="1:6" ht="17.25" customHeight="1" x14ac:dyDescent="0.3">
      <c r="A56" s="227" t="s">
        <v>391</v>
      </c>
      <c r="B56" s="157" t="s">
        <v>392</v>
      </c>
      <c r="C56" s="154" t="s">
        <v>492</v>
      </c>
      <c r="D56" s="152"/>
      <c r="E56" s="154" t="s">
        <v>82</v>
      </c>
      <c r="F56" s="227" t="s">
        <v>393</v>
      </c>
    </row>
    <row r="57" spans="1:6" ht="17.25" customHeight="1" x14ac:dyDescent="0.3">
      <c r="A57" s="227"/>
      <c r="B57" s="157" t="s">
        <v>177</v>
      </c>
      <c r="C57" s="179" t="s">
        <v>346</v>
      </c>
      <c r="D57" s="152"/>
      <c r="E57" s="154"/>
      <c r="F57" s="227"/>
    </row>
    <row r="58" spans="1:6" ht="17.25" customHeight="1" x14ac:dyDescent="0.3">
      <c r="A58" s="152" t="s">
        <v>394</v>
      </c>
      <c r="B58" s="157"/>
      <c r="C58" s="154" t="s">
        <v>84</v>
      </c>
      <c r="D58" s="152"/>
      <c r="E58" s="154" t="s">
        <v>498</v>
      </c>
      <c r="F58" s="152" t="s">
        <v>379</v>
      </c>
    </row>
    <row r="59" spans="1:6" ht="17.25" customHeight="1" x14ac:dyDescent="0.3">
      <c r="A59" s="227" t="s">
        <v>395</v>
      </c>
      <c r="B59" s="157"/>
      <c r="C59" s="154"/>
      <c r="D59" s="152" t="s">
        <v>396</v>
      </c>
      <c r="E59" s="154" t="s">
        <v>499</v>
      </c>
      <c r="F59" s="227" t="s">
        <v>397</v>
      </c>
    </row>
    <row r="60" spans="1:6" ht="17.25" customHeight="1" x14ac:dyDescent="0.3">
      <c r="A60" s="227"/>
      <c r="B60" s="157"/>
      <c r="C60" s="154" t="s">
        <v>113</v>
      </c>
      <c r="D60" s="152" t="s">
        <v>398</v>
      </c>
      <c r="E60" s="154" t="s">
        <v>362</v>
      </c>
      <c r="F60" s="227"/>
    </row>
    <row r="61" spans="1:6" ht="17.25" customHeight="1" x14ac:dyDescent="0.3">
      <c r="A61" s="227" t="s">
        <v>399</v>
      </c>
      <c r="B61" s="157"/>
      <c r="C61" s="154"/>
      <c r="D61" s="152" t="s">
        <v>400</v>
      </c>
      <c r="E61" s="154" t="s">
        <v>500</v>
      </c>
      <c r="F61" s="227" t="s">
        <v>401</v>
      </c>
    </row>
    <row r="62" spans="1:6" ht="17.25" customHeight="1" x14ac:dyDescent="0.3">
      <c r="A62" s="227"/>
      <c r="B62" s="157"/>
      <c r="C62" s="154" t="s">
        <v>322</v>
      </c>
      <c r="D62" s="152" t="s">
        <v>402</v>
      </c>
      <c r="E62" s="154" t="s">
        <v>93</v>
      </c>
      <c r="F62" s="227"/>
    </row>
    <row r="63" spans="1:6" ht="17.25" customHeight="1" x14ac:dyDescent="0.3">
      <c r="A63" s="152" t="s">
        <v>403</v>
      </c>
      <c r="B63" s="157"/>
      <c r="C63" s="154" t="s">
        <v>230</v>
      </c>
      <c r="D63" s="152"/>
      <c r="E63" s="154" t="s">
        <v>98</v>
      </c>
      <c r="F63" s="152"/>
    </row>
    <row r="64" spans="1:6" ht="17.25" customHeight="1" x14ac:dyDescent="0.3">
      <c r="A64" s="152" t="s">
        <v>404</v>
      </c>
      <c r="B64" s="157"/>
      <c r="C64" s="154" t="s">
        <v>303</v>
      </c>
      <c r="D64" s="152"/>
      <c r="E64" s="154" t="s">
        <v>76</v>
      </c>
      <c r="F64" s="152"/>
    </row>
    <row r="65" spans="1:6" ht="17.25" customHeight="1" x14ac:dyDescent="0.3">
      <c r="A65" s="158" t="s">
        <v>405</v>
      </c>
      <c r="B65" s="157"/>
      <c r="C65" s="154" t="s">
        <v>233</v>
      </c>
      <c r="D65" s="152"/>
      <c r="E65" s="154" t="s">
        <v>233</v>
      </c>
      <c r="F65" s="158"/>
    </row>
    <row r="66" spans="1:6" ht="24.75" customHeight="1" x14ac:dyDescent="0.3">
      <c r="A66" s="227" t="s">
        <v>406</v>
      </c>
      <c r="B66" s="157" t="s">
        <v>407</v>
      </c>
      <c r="C66" s="154" t="s">
        <v>501</v>
      </c>
      <c r="D66" s="152"/>
      <c r="E66" s="154" t="s">
        <v>502</v>
      </c>
      <c r="F66" s="227" t="s">
        <v>485</v>
      </c>
    </row>
    <row r="67" spans="1:6" ht="24.75" customHeight="1" x14ac:dyDescent="0.3">
      <c r="A67" s="227"/>
      <c r="B67" s="157" t="s">
        <v>408</v>
      </c>
      <c r="C67" s="154" t="s">
        <v>93</v>
      </c>
      <c r="D67" s="152"/>
      <c r="E67" s="154"/>
      <c r="F67" s="227"/>
    </row>
    <row r="68" spans="1:6" ht="17.25" customHeight="1" x14ac:dyDescent="0.3">
      <c r="A68" s="152" t="s">
        <v>409</v>
      </c>
      <c r="B68" s="157"/>
      <c r="C68" s="154" t="s">
        <v>98</v>
      </c>
      <c r="D68" s="152"/>
      <c r="E68" s="154" t="s">
        <v>215</v>
      </c>
      <c r="F68" s="152"/>
    </row>
    <row r="69" spans="1:6" ht="17.25" customHeight="1" x14ac:dyDescent="0.3">
      <c r="A69" s="152" t="s">
        <v>410</v>
      </c>
      <c r="B69" s="157"/>
      <c r="C69" s="154" t="s">
        <v>110</v>
      </c>
      <c r="D69" s="152"/>
      <c r="E69" s="154" t="s">
        <v>110</v>
      </c>
      <c r="F69" s="152"/>
    </row>
    <row r="70" spans="1:6" ht="24.75" customHeight="1" x14ac:dyDescent="0.3">
      <c r="A70" s="227" t="s">
        <v>411</v>
      </c>
      <c r="B70" s="157" t="s">
        <v>183</v>
      </c>
      <c r="C70" s="154" t="s">
        <v>93</v>
      </c>
      <c r="D70" s="152"/>
      <c r="E70" s="154" t="s">
        <v>226</v>
      </c>
      <c r="F70" s="227"/>
    </row>
    <row r="71" spans="1:6" ht="24.75" customHeight="1" x14ac:dyDescent="0.3">
      <c r="A71" s="227"/>
      <c r="B71" s="157" t="s">
        <v>412</v>
      </c>
      <c r="C71" s="154" t="s">
        <v>322</v>
      </c>
      <c r="D71" s="152"/>
      <c r="E71" s="154"/>
      <c r="F71" s="227"/>
    </row>
    <row r="72" spans="1:6" ht="33.75" customHeight="1" x14ac:dyDescent="0.3">
      <c r="A72" s="158" t="s">
        <v>413</v>
      </c>
      <c r="B72" s="157"/>
      <c r="C72" s="154" t="s">
        <v>294</v>
      </c>
      <c r="D72" s="158" t="s">
        <v>414</v>
      </c>
      <c r="E72" s="154" t="s">
        <v>186</v>
      </c>
      <c r="F72" s="152"/>
    </row>
    <row r="73" spans="1:6" ht="66" customHeight="1" x14ac:dyDescent="0.3">
      <c r="A73" s="152" t="s">
        <v>415</v>
      </c>
      <c r="B73" s="157"/>
      <c r="C73" s="154" t="s">
        <v>503</v>
      </c>
      <c r="D73" s="152"/>
      <c r="E73" s="154" t="s">
        <v>310</v>
      </c>
      <c r="F73" s="158" t="s">
        <v>416</v>
      </c>
    </row>
    <row r="74" spans="1:6" ht="17.25" customHeight="1" x14ac:dyDescent="0.3">
      <c r="A74" s="152" t="s">
        <v>417</v>
      </c>
      <c r="B74" s="157"/>
      <c r="C74" s="154" t="s">
        <v>114</v>
      </c>
      <c r="D74" s="152"/>
      <c r="E74" s="154" t="s">
        <v>133</v>
      </c>
      <c r="F74" s="158"/>
    </row>
    <row r="75" spans="1:6" ht="33.75" customHeight="1" x14ac:dyDescent="0.3">
      <c r="A75" s="152" t="s">
        <v>418</v>
      </c>
      <c r="B75" s="157"/>
      <c r="C75" s="154" t="s">
        <v>281</v>
      </c>
      <c r="D75" s="152"/>
      <c r="E75" s="154" t="s">
        <v>226</v>
      </c>
      <c r="F75" s="152"/>
    </row>
    <row r="76" spans="1:6" ht="17.25" customHeight="1" x14ac:dyDescent="0.3">
      <c r="A76" s="227" t="s">
        <v>419</v>
      </c>
      <c r="B76" s="157" t="s">
        <v>420</v>
      </c>
      <c r="C76" s="154" t="s">
        <v>464</v>
      </c>
      <c r="D76" s="152"/>
      <c r="E76" s="154" t="s">
        <v>188</v>
      </c>
      <c r="F76" s="227" t="s">
        <v>421</v>
      </c>
    </row>
    <row r="77" spans="1:6" ht="17.25" customHeight="1" x14ac:dyDescent="0.3">
      <c r="A77" s="227"/>
      <c r="B77" s="157" t="s">
        <v>293</v>
      </c>
      <c r="C77" s="154" t="s">
        <v>198</v>
      </c>
      <c r="D77" s="153"/>
      <c r="E77" s="154"/>
      <c r="F77" s="227"/>
    </row>
    <row r="78" spans="1:6" ht="15.5" x14ac:dyDescent="0.3">
      <c r="A78" s="134"/>
      <c r="B78" s="180"/>
      <c r="C78" s="181"/>
      <c r="D78" s="182"/>
      <c r="E78" s="183"/>
      <c r="F78" s="184"/>
    </row>
    <row r="79" spans="1:6" ht="14.65" customHeight="1" x14ac:dyDescent="0.3">
      <c r="A79" s="240" t="s">
        <v>422</v>
      </c>
      <c r="B79" s="240"/>
      <c r="C79" s="240"/>
      <c r="D79" s="240"/>
      <c r="E79" s="240"/>
      <c r="F79" s="240"/>
    </row>
    <row r="80" spans="1:6" ht="14.65" customHeight="1" x14ac:dyDescent="0.3">
      <c r="A80" s="240" t="s">
        <v>423</v>
      </c>
      <c r="B80" s="240"/>
      <c r="C80" s="240"/>
      <c r="D80" s="240"/>
      <c r="E80" s="240"/>
      <c r="F80" s="240"/>
    </row>
    <row r="81" spans="1:6" ht="14.65" customHeight="1" x14ac:dyDescent="0.3">
      <c r="A81" s="242" t="s">
        <v>424</v>
      </c>
      <c r="B81" s="240"/>
      <c r="C81" s="240"/>
      <c r="D81" s="240"/>
      <c r="E81" s="240"/>
      <c r="F81" s="240"/>
    </row>
    <row r="82" spans="1:6" ht="14.65" customHeight="1" x14ac:dyDescent="0.3">
      <c r="A82" s="242" t="s">
        <v>425</v>
      </c>
      <c r="B82" s="242"/>
      <c r="C82" s="242"/>
      <c r="D82" s="242"/>
      <c r="E82" s="242"/>
      <c r="F82" s="242"/>
    </row>
    <row r="83" spans="1:6" ht="14.65" customHeight="1" x14ac:dyDescent="0.3">
      <c r="A83" s="242" t="s">
        <v>426</v>
      </c>
      <c r="B83" s="242"/>
      <c r="C83" s="242"/>
      <c r="D83" s="242"/>
      <c r="E83" s="242"/>
      <c r="F83" s="242"/>
    </row>
    <row r="84" spans="1:6" ht="14.65" customHeight="1" x14ac:dyDescent="0.3">
      <c r="A84" s="242" t="s">
        <v>427</v>
      </c>
      <c r="B84" s="242"/>
      <c r="C84" s="242"/>
      <c r="D84" s="242"/>
      <c r="E84" s="242"/>
      <c r="F84" s="242"/>
    </row>
    <row r="85" spans="1:6" ht="14.65" customHeight="1" x14ac:dyDescent="0.3">
      <c r="A85" s="242" t="s">
        <v>428</v>
      </c>
      <c r="B85" s="242"/>
      <c r="C85" s="242"/>
      <c r="D85" s="242"/>
      <c r="E85" s="242"/>
      <c r="F85" s="242"/>
    </row>
    <row r="86" spans="1:6" ht="14.65" customHeight="1" x14ac:dyDescent="0.3">
      <c r="A86" s="242" t="s">
        <v>429</v>
      </c>
      <c r="B86" s="242"/>
      <c r="C86" s="242"/>
      <c r="D86" s="242"/>
      <c r="E86" s="242"/>
      <c r="F86" s="242"/>
    </row>
    <row r="87" spans="1:6" x14ac:dyDescent="0.3">
      <c r="A87" s="241"/>
      <c r="B87" s="241"/>
      <c r="C87" s="241"/>
      <c r="D87" s="241"/>
      <c r="E87" s="241"/>
      <c r="F87" s="241"/>
    </row>
  </sheetData>
  <sheetProtection formatCells="0" formatColumns="0" insertColumns="0"/>
  <mergeCells count="41">
    <mergeCell ref="A87:F87"/>
    <mergeCell ref="A81:F81"/>
    <mergeCell ref="A82:F82"/>
    <mergeCell ref="A83:F83"/>
    <mergeCell ref="A84:F84"/>
    <mergeCell ref="A85:F85"/>
    <mergeCell ref="A86:F86"/>
    <mergeCell ref="A80:F80"/>
    <mergeCell ref="A59:A60"/>
    <mergeCell ref="F59:F60"/>
    <mergeCell ref="A61:A62"/>
    <mergeCell ref="F61:F62"/>
    <mergeCell ref="A66:A67"/>
    <mergeCell ref="F66:F67"/>
    <mergeCell ref="A70:A71"/>
    <mergeCell ref="F70:F71"/>
    <mergeCell ref="A76:A77"/>
    <mergeCell ref="F76:F77"/>
    <mergeCell ref="A79:F79"/>
    <mergeCell ref="A43:A44"/>
    <mergeCell ref="F43:F44"/>
    <mergeCell ref="A50:A51"/>
    <mergeCell ref="F50:F51"/>
    <mergeCell ref="A56:A57"/>
    <mergeCell ref="F56:F57"/>
    <mergeCell ref="A38:A39"/>
    <mergeCell ref="F38:F39"/>
    <mergeCell ref="A2:F2"/>
    <mergeCell ref="A3:F3"/>
    <mergeCell ref="A4:F4"/>
    <mergeCell ref="A5:F5"/>
    <mergeCell ref="A6:F6"/>
    <mergeCell ref="A8:A9"/>
    <mergeCell ref="B8:C8"/>
    <mergeCell ref="D8:E8"/>
    <mergeCell ref="F8:F9"/>
    <mergeCell ref="F13:F14"/>
    <mergeCell ref="F15:F16"/>
    <mergeCell ref="F21:F22"/>
    <mergeCell ref="A25:A26"/>
    <mergeCell ref="F25:F26"/>
  </mergeCells>
  <pageMargins left="0.70866141732283472" right="0.70866141732283472" top="0.74803149606299213" bottom="0.74803149606299213" header="0.31496062992125984" footer="0.31496062992125984"/>
  <pageSetup paperSize="8" scale="98" fitToHeight="0" orientation="landscape" r:id="rId1"/>
  <rowBreaks count="2" manualBreakCount="2">
    <brk id="30" max="5" man="1"/>
    <brk id="6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34"/>
  <sheetViews>
    <sheetView zoomScaleNormal="100" workbookViewId="0">
      <selection sqref="A1:E1"/>
    </sheetView>
  </sheetViews>
  <sheetFormatPr defaultColWidth="8.7265625" defaultRowHeight="14" x14ac:dyDescent="0.3"/>
  <cols>
    <col min="1" max="1" width="35.54296875" style="83" customWidth="1"/>
    <col min="2" max="2" width="30.26953125" style="83" customWidth="1"/>
    <col min="3" max="3" width="20.54296875" style="83" customWidth="1"/>
    <col min="4" max="4" width="30.26953125" style="83" customWidth="1"/>
    <col min="5" max="5" width="20.54296875" style="83" customWidth="1"/>
    <col min="6" max="6" width="59.7265625" style="83" customWidth="1"/>
    <col min="7" max="16384" width="8.7265625" style="83"/>
  </cols>
  <sheetData>
    <row r="1" spans="1:24" ht="39.65" customHeight="1" x14ac:dyDescent="0.3">
      <c r="A1" s="99" t="s">
        <v>203</v>
      </c>
    </row>
    <row r="2" spans="1:24" ht="39.65" customHeight="1" x14ac:dyDescent="0.35">
      <c r="A2" s="100" t="s">
        <v>204</v>
      </c>
      <c r="B2" s="101"/>
      <c r="C2" s="101"/>
      <c r="D2" s="101"/>
      <c r="E2" s="101"/>
      <c r="F2" s="101"/>
    </row>
    <row r="3" spans="1:24" ht="18.75" customHeight="1" x14ac:dyDescent="0.35">
      <c r="A3" s="166" t="s">
        <v>69</v>
      </c>
      <c r="B3" s="186"/>
      <c r="C3" s="186"/>
      <c r="D3" s="186"/>
      <c r="E3" s="186"/>
      <c r="F3" s="187"/>
      <c r="G3" s="82"/>
      <c r="H3" s="82"/>
      <c r="I3" s="82"/>
      <c r="J3" s="82"/>
      <c r="K3" s="82"/>
      <c r="L3" s="82"/>
      <c r="M3" s="82"/>
      <c r="N3" s="82"/>
      <c r="O3" s="82"/>
      <c r="P3" s="82"/>
      <c r="Q3" s="82"/>
      <c r="R3" s="82"/>
      <c r="S3" s="82"/>
      <c r="T3" s="82"/>
      <c r="U3" s="82"/>
      <c r="V3" s="82"/>
      <c r="W3" s="82"/>
      <c r="X3" s="82"/>
    </row>
    <row r="4" spans="1:24" ht="16.5" x14ac:dyDescent="0.35">
      <c r="A4" s="220" t="s">
        <v>205</v>
      </c>
      <c r="B4" s="221"/>
      <c r="C4" s="221"/>
      <c r="D4" s="221"/>
      <c r="E4" s="221"/>
      <c r="F4" s="222"/>
      <c r="G4" s="82"/>
      <c r="H4" s="82"/>
      <c r="I4" s="82"/>
      <c r="J4" s="82"/>
      <c r="K4" s="82"/>
      <c r="L4" s="82"/>
      <c r="M4" s="82"/>
      <c r="N4" s="82"/>
      <c r="O4" s="82"/>
      <c r="P4" s="82"/>
      <c r="Q4" s="82"/>
      <c r="R4" s="82"/>
      <c r="S4" s="82"/>
      <c r="T4" s="82"/>
      <c r="U4" s="82"/>
      <c r="V4" s="82"/>
      <c r="W4" s="82"/>
      <c r="X4" s="82"/>
    </row>
    <row r="5" spans="1:24" ht="33" customHeight="1" x14ac:dyDescent="0.35">
      <c r="A5" s="243" t="s">
        <v>206</v>
      </c>
      <c r="B5" s="244"/>
      <c r="C5" s="244"/>
      <c r="D5" s="244"/>
      <c r="E5" s="244"/>
      <c r="F5" s="245"/>
      <c r="G5" s="82"/>
      <c r="H5" s="82"/>
      <c r="I5" s="82"/>
      <c r="J5" s="82"/>
      <c r="K5" s="82"/>
      <c r="L5" s="82"/>
      <c r="M5" s="82"/>
      <c r="N5" s="82"/>
      <c r="O5" s="82"/>
      <c r="P5" s="82"/>
      <c r="Q5" s="82"/>
      <c r="R5" s="82"/>
      <c r="S5" s="82"/>
      <c r="T5" s="82"/>
      <c r="U5" s="82"/>
      <c r="V5" s="82"/>
      <c r="W5" s="82"/>
      <c r="X5" s="82"/>
    </row>
    <row r="6" spans="1:24" ht="16.5" x14ac:dyDescent="0.35">
      <c r="A6" s="246" t="s">
        <v>207</v>
      </c>
      <c r="B6" s="247"/>
      <c r="C6" s="247"/>
      <c r="D6" s="247"/>
      <c r="E6" s="247"/>
      <c r="F6" s="248"/>
      <c r="G6" s="82"/>
      <c r="H6" s="82"/>
      <c r="I6" s="82"/>
      <c r="J6" s="82"/>
      <c r="K6" s="82"/>
      <c r="L6" s="82"/>
      <c r="M6" s="82"/>
      <c r="N6" s="82"/>
      <c r="O6" s="82"/>
      <c r="P6" s="82"/>
      <c r="Q6" s="82"/>
      <c r="R6" s="82"/>
      <c r="S6" s="82"/>
      <c r="T6" s="82"/>
      <c r="U6" s="82"/>
      <c r="V6" s="82"/>
      <c r="W6" s="82"/>
      <c r="X6" s="82"/>
    </row>
    <row r="7" spans="1:24" ht="12.75" customHeight="1" x14ac:dyDescent="0.35">
      <c r="A7" s="188"/>
      <c r="B7" s="80"/>
      <c r="C7" s="80"/>
      <c r="D7" s="80"/>
      <c r="E7" s="80"/>
      <c r="F7" s="80"/>
    </row>
    <row r="8" spans="1:24" ht="30" customHeight="1" x14ac:dyDescent="0.3">
      <c r="A8" s="249" t="s">
        <v>73</v>
      </c>
      <c r="B8" s="251" t="s">
        <v>442</v>
      </c>
      <c r="C8" s="249"/>
      <c r="D8" s="251" t="s">
        <v>443</v>
      </c>
      <c r="E8" s="249"/>
      <c r="F8" s="249" t="s">
        <v>69</v>
      </c>
    </row>
    <row r="9" spans="1:24" ht="31.5" thickBot="1" x14ac:dyDescent="0.35">
      <c r="A9" s="250"/>
      <c r="B9" s="135" t="s">
        <v>459</v>
      </c>
      <c r="C9" s="136" t="s">
        <v>74</v>
      </c>
      <c r="D9" s="135" t="s">
        <v>459</v>
      </c>
      <c r="E9" s="136" t="s">
        <v>74</v>
      </c>
      <c r="F9" s="250"/>
    </row>
    <row r="10" spans="1:24" s="162" customFormat="1" ht="33.75" customHeight="1" x14ac:dyDescent="0.35">
      <c r="A10" s="177" t="s">
        <v>208</v>
      </c>
      <c r="B10" s="189"/>
      <c r="C10" s="190" t="s">
        <v>150</v>
      </c>
      <c r="D10" s="189"/>
      <c r="E10" s="191" t="s">
        <v>209</v>
      </c>
      <c r="F10" s="189"/>
    </row>
    <row r="11" spans="1:24" s="162" customFormat="1" ht="17.25" customHeight="1" x14ac:dyDescent="0.35">
      <c r="A11" s="227" t="s">
        <v>210</v>
      </c>
      <c r="B11" s="152"/>
      <c r="C11" s="156"/>
      <c r="D11" s="152" t="s">
        <v>211</v>
      </c>
      <c r="E11" s="156" t="s">
        <v>489</v>
      </c>
      <c r="F11" s="227" t="s">
        <v>437</v>
      </c>
    </row>
    <row r="12" spans="1:24" s="162" customFormat="1" ht="17.25" customHeight="1" x14ac:dyDescent="0.35">
      <c r="A12" s="227"/>
      <c r="B12" s="152"/>
      <c r="C12" s="192" t="s">
        <v>142</v>
      </c>
      <c r="D12" s="152" t="s">
        <v>212</v>
      </c>
      <c r="E12" s="156" t="s">
        <v>198</v>
      </c>
      <c r="F12" s="227"/>
    </row>
    <row r="13" spans="1:24" s="162" customFormat="1" ht="24.75" customHeight="1" x14ac:dyDescent="0.35">
      <c r="A13" s="227" t="s">
        <v>213</v>
      </c>
      <c r="B13" s="152"/>
      <c r="C13" s="156"/>
      <c r="D13" s="152" t="s">
        <v>214</v>
      </c>
      <c r="E13" s="156" t="s">
        <v>504</v>
      </c>
      <c r="F13" s="227" t="s">
        <v>438</v>
      </c>
    </row>
    <row r="14" spans="1:24" s="162" customFormat="1" ht="24.75" customHeight="1" x14ac:dyDescent="0.35">
      <c r="A14" s="227"/>
      <c r="B14" s="152"/>
      <c r="C14" s="156" t="s">
        <v>215</v>
      </c>
      <c r="D14" s="152" t="s">
        <v>216</v>
      </c>
      <c r="E14" s="156" t="s">
        <v>93</v>
      </c>
      <c r="F14" s="227"/>
    </row>
    <row r="15" spans="1:24" s="162" customFormat="1" ht="17.25" customHeight="1" x14ac:dyDescent="0.35">
      <c r="A15" s="228" t="s">
        <v>217</v>
      </c>
      <c r="B15" s="152"/>
      <c r="C15" s="156"/>
      <c r="D15" s="152" t="s">
        <v>218</v>
      </c>
      <c r="E15" s="156" t="s">
        <v>505</v>
      </c>
      <c r="F15" s="227" t="s">
        <v>439</v>
      </c>
    </row>
    <row r="16" spans="1:24" s="162" customFormat="1" ht="17.25" customHeight="1" x14ac:dyDescent="0.35">
      <c r="A16" s="228"/>
      <c r="B16" s="152"/>
      <c r="C16" s="156" t="s">
        <v>98</v>
      </c>
      <c r="D16" s="152" t="s">
        <v>219</v>
      </c>
      <c r="E16" s="156" t="s">
        <v>142</v>
      </c>
      <c r="F16" s="227"/>
    </row>
    <row r="17" spans="1:6" s="162" customFormat="1" ht="17.25" customHeight="1" x14ac:dyDescent="0.35">
      <c r="A17" s="152" t="s">
        <v>220</v>
      </c>
      <c r="B17" s="157"/>
      <c r="C17" s="154" t="s">
        <v>221</v>
      </c>
      <c r="D17" s="153"/>
      <c r="E17" s="156" t="s">
        <v>222</v>
      </c>
      <c r="F17" s="152"/>
    </row>
    <row r="18" spans="1:6" s="162" customFormat="1" ht="17.25" customHeight="1" x14ac:dyDescent="0.35">
      <c r="A18" s="227" t="s">
        <v>223</v>
      </c>
      <c r="B18" s="157" t="s">
        <v>224</v>
      </c>
      <c r="C18" s="154" t="s">
        <v>463</v>
      </c>
      <c r="D18" s="153"/>
      <c r="E18" s="156" t="s">
        <v>136</v>
      </c>
      <c r="F18" s="228" t="s">
        <v>440</v>
      </c>
    </row>
    <row r="19" spans="1:6" s="162" customFormat="1" ht="17.25" customHeight="1" x14ac:dyDescent="0.35">
      <c r="A19" s="227"/>
      <c r="B19" s="157" t="s">
        <v>225</v>
      </c>
      <c r="C19" s="154" t="s">
        <v>226</v>
      </c>
      <c r="D19" s="153"/>
      <c r="E19" s="156"/>
      <c r="F19" s="228"/>
    </row>
    <row r="20" spans="1:6" s="162" customFormat="1" ht="17.25" customHeight="1" x14ac:dyDescent="0.35">
      <c r="A20" s="228" t="s">
        <v>227</v>
      </c>
      <c r="B20" s="157"/>
      <c r="C20" s="154"/>
      <c r="D20" s="152" t="s">
        <v>228</v>
      </c>
      <c r="E20" s="156" t="s">
        <v>93</v>
      </c>
      <c r="F20" s="227"/>
    </row>
    <row r="21" spans="1:6" s="162" customFormat="1" ht="17.25" customHeight="1" x14ac:dyDescent="0.35">
      <c r="A21" s="228"/>
      <c r="B21" s="157"/>
      <c r="C21" s="154" t="s">
        <v>126</v>
      </c>
      <c r="D21" s="152" t="s">
        <v>229</v>
      </c>
      <c r="E21" s="156" t="s">
        <v>230</v>
      </c>
      <c r="F21" s="227"/>
    </row>
    <row r="22" spans="1:6" s="162" customFormat="1" ht="17.25" customHeight="1" x14ac:dyDescent="0.35">
      <c r="A22" s="228" t="s">
        <v>231</v>
      </c>
      <c r="B22" s="157"/>
      <c r="C22" s="154"/>
      <c r="D22" s="152" t="s">
        <v>232</v>
      </c>
      <c r="E22" s="156" t="s">
        <v>233</v>
      </c>
      <c r="F22" s="228"/>
    </row>
    <row r="23" spans="1:6" s="162" customFormat="1" ht="17.25" customHeight="1" x14ac:dyDescent="0.35">
      <c r="A23" s="228"/>
      <c r="B23" s="157"/>
      <c r="C23" s="154" t="s">
        <v>215</v>
      </c>
      <c r="D23" s="152" t="s">
        <v>234</v>
      </c>
      <c r="E23" s="156" t="s">
        <v>93</v>
      </c>
      <c r="F23" s="228"/>
    </row>
    <row r="24" spans="1:6" s="162" customFormat="1" ht="33.75" customHeight="1" x14ac:dyDescent="0.35">
      <c r="A24" s="158" t="s">
        <v>235</v>
      </c>
      <c r="B24" s="157"/>
      <c r="C24" s="154" t="s">
        <v>215</v>
      </c>
      <c r="D24" s="153"/>
      <c r="E24" s="156" t="s">
        <v>148</v>
      </c>
      <c r="F24" s="158"/>
    </row>
    <row r="25" spans="1:6" s="162" customFormat="1" ht="33.75" customHeight="1" x14ac:dyDescent="0.35">
      <c r="A25" s="152" t="s">
        <v>236</v>
      </c>
      <c r="B25" s="157"/>
      <c r="C25" s="154" t="s">
        <v>142</v>
      </c>
      <c r="D25" s="153"/>
      <c r="E25" s="156" t="s">
        <v>105</v>
      </c>
      <c r="F25" s="158"/>
    </row>
    <row r="26" spans="1:6" s="162" customFormat="1" ht="33.75" customHeight="1" x14ac:dyDescent="0.35">
      <c r="A26" s="152" t="s">
        <v>237</v>
      </c>
      <c r="B26" s="157"/>
      <c r="C26" s="154" t="s">
        <v>189</v>
      </c>
      <c r="D26" s="153"/>
      <c r="E26" s="156" t="s">
        <v>189</v>
      </c>
      <c r="F26" s="152"/>
    </row>
    <row r="27" spans="1:6" s="162" customFormat="1" ht="17.25" customHeight="1" x14ac:dyDescent="0.35">
      <c r="A27" s="227" t="s">
        <v>238</v>
      </c>
      <c r="B27" s="157"/>
      <c r="C27" s="154"/>
      <c r="D27" s="158" t="s">
        <v>239</v>
      </c>
      <c r="E27" s="156" t="s">
        <v>79</v>
      </c>
      <c r="F27" s="228"/>
    </row>
    <row r="28" spans="1:6" s="162" customFormat="1" ht="17.25" customHeight="1" x14ac:dyDescent="0.35">
      <c r="A28" s="227"/>
      <c r="B28" s="157"/>
      <c r="C28" s="154" t="s">
        <v>95</v>
      </c>
      <c r="D28" s="158" t="s">
        <v>240</v>
      </c>
      <c r="E28" s="156" t="s">
        <v>233</v>
      </c>
      <c r="F28" s="228"/>
    </row>
    <row r="29" spans="1:6" s="162" customFormat="1" ht="17.25" customHeight="1" x14ac:dyDescent="0.35">
      <c r="A29" s="227" t="s">
        <v>241</v>
      </c>
      <c r="B29" s="153"/>
      <c r="C29" s="154"/>
      <c r="D29" s="152" t="s">
        <v>229</v>
      </c>
      <c r="E29" s="156" t="s">
        <v>506</v>
      </c>
      <c r="F29" s="228" t="s">
        <v>441</v>
      </c>
    </row>
    <row r="30" spans="1:6" s="162" customFormat="1" ht="17.25" customHeight="1" x14ac:dyDescent="0.35">
      <c r="A30" s="227"/>
      <c r="B30" s="153" t="s">
        <v>242</v>
      </c>
      <c r="C30" s="154" t="s">
        <v>124</v>
      </c>
      <c r="D30" s="153"/>
      <c r="E30" s="156"/>
      <c r="F30" s="228"/>
    </row>
    <row r="31" spans="1:6" x14ac:dyDescent="0.3">
      <c r="A31" s="90"/>
      <c r="B31" s="92"/>
      <c r="C31" s="93"/>
      <c r="D31" s="94"/>
      <c r="E31" s="95"/>
      <c r="F31" s="96"/>
    </row>
    <row r="34" spans="1:1" x14ac:dyDescent="0.3">
      <c r="A34" s="102"/>
    </row>
  </sheetData>
  <sheetProtection formatCells="0" formatColumns="0" insertColumns="0"/>
  <mergeCells count="23">
    <mergeCell ref="A27:A28"/>
    <mergeCell ref="F27:F28"/>
    <mergeCell ref="A29:A30"/>
    <mergeCell ref="F29:F30"/>
    <mergeCell ref="A18:A19"/>
    <mergeCell ref="F18:F19"/>
    <mergeCell ref="A20:A21"/>
    <mergeCell ref="F20:F21"/>
    <mergeCell ref="A22:A23"/>
    <mergeCell ref="F22:F23"/>
    <mergeCell ref="A11:A12"/>
    <mergeCell ref="F11:F12"/>
    <mergeCell ref="A13:A14"/>
    <mergeCell ref="F13:F14"/>
    <mergeCell ref="A15:A16"/>
    <mergeCell ref="F15:F16"/>
    <mergeCell ref="A4:F4"/>
    <mergeCell ref="A5:F5"/>
    <mergeCell ref="A6:F6"/>
    <mergeCell ref="A8:A9"/>
    <mergeCell ref="B8:C8"/>
    <mergeCell ref="D8:E8"/>
    <mergeCell ref="F8:F9"/>
  </mergeCells>
  <pageMargins left="0.70866141732283472" right="0.70866141732283472" top="0.74803149606299213" bottom="0.74803149606299213" header="0.31496062992125984" footer="0.31496062992125984"/>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5"/>
  <sheetViews>
    <sheetView workbookViewId="0">
      <selection activeCell="J40" sqref="J40"/>
    </sheetView>
  </sheetViews>
  <sheetFormatPr defaultRowHeight="12.5" x14ac:dyDescent="0.25"/>
  <cols>
    <col min="1" max="1" width="10.54296875" customWidth="1"/>
    <col min="2" max="2" width="11.81640625" customWidth="1"/>
    <col min="3" max="3" width="11.453125" customWidth="1"/>
    <col min="4" max="4" width="13" customWidth="1"/>
    <col min="5" max="5" width="11.81640625" customWidth="1"/>
    <col min="6" max="6" width="11.453125" customWidth="1"/>
    <col min="7" max="7" width="10.81640625" customWidth="1"/>
    <col min="8" max="8" width="11.1796875" customWidth="1"/>
    <col min="9" max="9" width="8.453125" customWidth="1"/>
    <col min="10" max="10" width="14.54296875" customWidth="1"/>
    <col min="11" max="11" width="13" customWidth="1"/>
    <col min="12" max="12" width="8.54296875" customWidth="1"/>
    <col min="13" max="13" width="10.1796875" customWidth="1"/>
    <col min="14" max="14" width="8.54296875" customWidth="1"/>
    <col min="15" max="19" width="8.1796875" customWidth="1"/>
    <col min="20" max="20" width="9.1796875" customWidth="1"/>
  </cols>
  <sheetData>
    <row r="1" spans="1:11" ht="13" x14ac:dyDescent="0.3">
      <c r="A1" s="13" t="s">
        <v>64</v>
      </c>
      <c r="B1" s="14"/>
      <c r="C1" s="23"/>
      <c r="D1" s="29" t="s">
        <v>22</v>
      </c>
      <c r="E1" s="30" t="s">
        <v>23</v>
      </c>
    </row>
    <row r="2" spans="1:11" ht="13" x14ac:dyDescent="0.3">
      <c r="A2" s="15"/>
      <c r="B2" s="16"/>
      <c r="C2" s="23"/>
      <c r="D2" s="31">
        <v>0.8</v>
      </c>
      <c r="E2" s="32">
        <v>1.2</v>
      </c>
    </row>
    <row r="3" spans="1:11" ht="13" x14ac:dyDescent="0.3">
      <c r="A3" s="17" t="s">
        <v>18</v>
      </c>
      <c r="B3" s="38">
        <v>327000</v>
      </c>
      <c r="C3" s="39"/>
      <c r="D3" s="40">
        <f>B3*D$2</f>
        <v>261600</v>
      </c>
      <c r="E3" s="41">
        <f>B3*E$2</f>
        <v>392400</v>
      </c>
    </row>
    <row r="4" spans="1:11" ht="13" x14ac:dyDescent="0.3">
      <c r="A4" s="17" t="s">
        <v>19</v>
      </c>
      <c r="B4" s="38">
        <v>450750</v>
      </c>
      <c r="C4" s="39"/>
      <c r="D4" s="40">
        <f>B4*D$2</f>
        <v>360600</v>
      </c>
      <c r="E4" s="41">
        <f>B4*E$2</f>
        <v>540900</v>
      </c>
    </row>
    <row r="5" spans="1:11" ht="13" x14ac:dyDescent="0.3">
      <c r="A5" s="17" t="s">
        <v>20</v>
      </c>
      <c r="B5" s="38">
        <v>568000</v>
      </c>
      <c r="C5" s="39"/>
      <c r="D5" s="40">
        <f>B5*D$2</f>
        <v>454400</v>
      </c>
      <c r="E5" s="41">
        <f>B5*E$2</f>
        <v>681600</v>
      </c>
    </row>
    <row r="6" spans="1:11" ht="13" thickBot="1" x14ac:dyDescent="0.3">
      <c r="A6" s="19"/>
      <c r="B6" s="20"/>
      <c r="C6" s="23"/>
      <c r="D6" s="19"/>
      <c r="E6" s="20"/>
    </row>
    <row r="8" spans="1:11" ht="13" thickBot="1" x14ac:dyDescent="0.3"/>
    <row r="9" spans="1:11" ht="24.75" customHeight="1" x14ac:dyDescent="0.3">
      <c r="A9" s="252" t="s">
        <v>65</v>
      </c>
      <c r="B9" s="253"/>
      <c r="C9" s="23"/>
      <c r="E9" s="44"/>
    </row>
    <row r="10" spans="1:11" x14ac:dyDescent="0.25">
      <c r="A10" s="15"/>
      <c r="B10" s="37"/>
      <c r="C10" s="23"/>
    </row>
    <row r="11" spans="1:11" ht="13" x14ac:dyDescent="0.3">
      <c r="A11" s="17" t="s">
        <v>11</v>
      </c>
      <c r="B11" s="42">
        <v>0.124</v>
      </c>
      <c r="C11" s="28"/>
    </row>
    <row r="12" spans="1:11" ht="13" x14ac:dyDescent="0.3">
      <c r="A12" s="17" t="s">
        <v>21</v>
      </c>
      <c r="B12" s="42">
        <v>0.1</v>
      </c>
      <c r="C12" s="28"/>
    </row>
    <row r="13" spans="1:11" ht="13" thickBot="1" x14ac:dyDescent="0.3">
      <c r="A13" s="19"/>
      <c r="B13" s="43"/>
      <c r="C13" s="23"/>
    </row>
    <row r="15" spans="1:11" ht="13" thickBot="1" x14ac:dyDescent="0.3"/>
    <row r="16" spans="1:11" ht="24.75" customHeight="1" x14ac:dyDescent="0.3">
      <c r="A16" s="254" t="s">
        <v>66</v>
      </c>
      <c r="B16" s="255"/>
      <c r="C16" s="29" t="s">
        <v>30</v>
      </c>
      <c r="D16" s="30" t="s">
        <v>31</v>
      </c>
      <c r="E16" s="256" t="s">
        <v>36</v>
      </c>
      <c r="F16" s="257"/>
      <c r="G16" s="254" t="s">
        <v>35</v>
      </c>
      <c r="H16" s="258"/>
      <c r="J16" s="60" t="s">
        <v>50</v>
      </c>
      <c r="K16" s="63" t="s">
        <v>51</v>
      </c>
    </row>
    <row r="17" spans="1:11" x14ac:dyDescent="0.25">
      <c r="A17" s="15"/>
      <c r="B17" s="69"/>
      <c r="C17" s="53"/>
      <c r="D17" s="16"/>
      <c r="E17" s="15"/>
      <c r="F17" s="16"/>
      <c r="G17" s="15"/>
      <c r="H17" s="16"/>
      <c r="J17" s="61"/>
      <c r="K17" s="62"/>
    </row>
    <row r="18" spans="1:11" ht="13" x14ac:dyDescent="0.3">
      <c r="A18" s="17" t="s">
        <v>18</v>
      </c>
      <c r="B18" s="51">
        <v>1</v>
      </c>
      <c r="C18" s="54">
        <v>0.85</v>
      </c>
      <c r="D18" s="38">
        <f>C18*B$3</f>
        <v>277950</v>
      </c>
      <c r="E18" s="49">
        <f>0.9*D18</f>
        <v>250155</v>
      </c>
      <c r="F18" s="38">
        <f>1.1*D18</f>
        <v>305745</v>
      </c>
      <c r="G18" s="49">
        <f>0.96*D18</f>
        <v>266832</v>
      </c>
      <c r="H18" s="38">
        <f>D18</f>
        <v>277950</v>
      </c>
      <c r="J18" s="64">
        <f>(D18*1.15)+0.1*(D18*0.9)</f>
        <v>344658</v>
      </c>
      <c r="K18" s="65">
        <f>1.1*(D18*0.9)</f>
        <v>275170.5</v>
      </c>
    </row>
    <row r="19" spans="1:11" ht="13" x14ac:dyDescent="0.3">
      <c r="A19" s="17"/>
      <c r="B19" s="51">
        <v>2</v>
      </c>
      <c r="C19" s="54">
        <v>1</v>
      </c>
      <c r="D19" s="38">
        <f>C19*B$3</f>
        <v>327000</v>
      </c>
      <c r="E19" s="49">
        <f t="shared" ref="E19:E24" si="0">0.9*D19</f>
        <v>294300</v>
      </c>
      <c r="F19" s="38">
        <f t="shared" ref="F19:F24" si="1">1.1*D19</f>
        <v>359700</v>
      </c>
      <c r="G19" s="49">
        <f t="shared" ref="G19:G24" si="2">0.96*D19</f>
        <v>313920</v>
      </c>
      <c r="H19" s="38">
        <f t="shared" ref="H19:H24" si="3">D19</f>
        <v>327000</v>
      </c>
      <c r="J19" s="64">
        <f t="shared" ref="J19:J24" si="4">(D19*1.15)+0.1*(D19*0.9)</f>
        <v>405480</v>
      </c>
      <c r="K19" s="65">
        <f t="shared" ref="K19:K24" si="5">1.1*(D19*0.9)</f>
        <v>323730</v>
      </c>
    </row>
    <row r="20" spans="1:11" ht="13" x14ac:dyDescent="0.3">
      <c r="A20" s="17"/>
      <c r="B20" s="51">
        <v>3</v>
      </c>
      <c r="C20" s="54">
        <v>1.1000000000000001</v>
      </c>
      <c r="D20" s="38">
        <f>C20*B$3</f>
        <v>359700</v>
      </c>
      <c r="E20" s="49">
        <f t="shared" si="0"/>
        <v>323730</v>
      </c>
      <c r="F20" s="38">
        <f t="shared" si="1"/>
        <v>395670.00000000006</v>
      </c>
      <c r="G20" s="49">
        <f t="shared" si="2"/>
        <v>345312</v>
      </c>
      <c r="H20" s="38">
        <f t="shared" si="3"/>
        <v>359700</v>
      </c>
      <c r="J20" s="64">
        <f t="shared" si="4"/>
        <v>446027.99999999994</v>
      </c>
      <c r="K20" s="65">
        <f t="shared" si="5"/>
        <v>356103</v>
      </c>
    </row>
    <row r="21" spans="1:11" ht="13" x14ac:dyDescent="0.3">
      <c r="A21" s="17" t="s">
        <v>19</v>
      </c>
      <c r="B21" s="51">
        <v>1</v>
      </c>
      <c r="C21" s="54">
        <v>0.85</v>
      </c>
      <c r="D21" s="38">
        <f>C21*B$4</f>
        <v>383137.5</v>
      </c>
      <c r="E21" s="49">
        <f t="shared" si="0"/>
        <v>344823.75</v>
      </c>
      <c r="F21" s="38">
        <f t="shared" si="1"/>
        <v>421451.25000000006</v>
      </c>
      <c r="G21" s="49">
        <f t="shared" si="2"/>
        <v>367812</v>
      </c>
      <c r="H21" s="38">
        <f t="shared" si="3"/>
        <v>383137.5</v>
      </c>
      <c r="J21" s="64">
        <f t="shared" si="4"/>
        <v>475090.49999999994</v>
      </c>
      <c r="K21" s="65">
        <f t="shared" si="5"/>
        <v>379306.12500000006</v>
      </c>
    </row>
    <row r="22" spans="1:11" ht="13" x14ac:dyDescent="0.3">
      <c r="A22" s="17"/>
      <c r="B22" s="51">
        <v>2</v>
      </c>
      <c r="C22" s="54">
        <v>0.9</v>
      </c>
      <c r="D22" s="38">
        <f>C22*B$4</f>
        <v>405675</v>
      </c>
      <c r="E22" s="49">
        <f t="shared" si="0"/>
        <v>365107.5</v>
      </c>
      <c r="F22" s="38">
        <f t="shared" si="1"/>
        <v>446242.50000000006</v>
      </c>
      <c r="G22" s="49">
        <f t="shared" si="2"/>
        <v>389448</v>
      </c>
      <c r="H22" s="38">
        <f t="shared" si="3"/>
        <v>405675</v>
      </c>
      <c r="J22" s="64">
        <f t="shared" si="4"/>
        <v>503036.99999999994</v>
      </c>
      <c r="K22" s="65">
        <f t="shared" si="5"/>
        <v>401618.25000000006</v>
      </c>
    </row>
    <row r="23" spans="1:11" ht="13" x14ac:dyDescent="0.3">
      <c r="A23" s="17"/>
      <c r="B23" s="51">
        <v>3</v>
      </c>
      <c r="C23" s="54">
        <v>1</v>
      </c>
      <c r="D23" s="38">
        <f>C23*B$4</f>
        <v>450750</v>
      </c>
      <c r="E23" s="49">
        <f t="shared" si="0"/>
        <v>405675</v>
      </c>
      <c r="F23" s="38">
        <f t="shared" si="1"/>
        <v>495825.00000000006</v>
      </c>
      <c r="G23" s="49">
        <f t="shared" si="2"/>
        <v>432720</v>
      </c>
      <c r="H23" s="38">
        <f t="shared" si="3"/>
        <v>450750</v>
      </c>
      <c r="J23" s="64">
        <f t="shared" si="4"/>
        <v>558930</v>
      </c>
      <c r="K23" s="65">
        <f t="shared" si="5"/>
        <v>446242.50000000006</v>
      </c>
    </row>
    <row r="24" spans="1:11" ht="13" x14ac:dyDescent="0.3">
      <c r="A24" s="17" t="s">
        <v>20</v>
      </c>
      <c r="B24" s="51">
        <v>2</v>
      </c>
      <c r="C24" s="54">
        <v>0.92</v>
      </c>
      <c r="D24" s="38">
        <f>C24*B$5</f>
        <v>522560</v>
      </c>
      <c r="E24" s="49">
        <f t="shared" si="0"/>
        <v>470304</v>
      </c>
      <c r="F24" s="38">
        <f t="shared" si="1"/>
        <v>574816</v>
      </c>
      <c r="G24" s="49">
        <f t="shared" si="2"/>
        <v>501657.59999999998</v>
      </c>
      <c r="H24" s="38">
        <f t="shared" si="3"/>
        <v>522560</v>
      </c>
      <c r="J24" s="64">
        <f t="shared" si="4"/>
        <v>647974.40000000002</v>
      </c>
      <c r="K24" s="65">
        <f t="shared" si="5"/>
        <v>517334.4</v>
      </c>
    </row>
    <row r="25" spans="1:11" ht="13" thickBot="1" x14ac:dyDescent="0.3">
      <c r="A25" s="19"/>
      <c r="B25" s="52"/>
      <c r="C25" s="55"/>
      <c r="D25" s="43"/>
      <c r="E25" s="19"/>
      <c r="F25" s="20"/>
      <c r="G25" s="19"/>
      <c r="H25" s="20"/>
      <c r="J25" s="66"/>
      <c r="K25" s="48"/>
    </row>
  </sheetData>
  <mergeCells count="4">
    <mergeCell ref="A9:B9"/>
    <mergeCell ref="A16:B16"/>
    <mergeCell ref="E16:F16"/>
    <mergeCell ref="G16:H16"/>
  </mergeCells>
  <pageMargins left="0.70866141732283472" right="0.70866141732283472" top="1.1417322834645669" bottom="0.74803149606299213" header="0.51181102362204722" footer="0.31496062992125984"/>
  <pageSetup paperSize="9" orientation="landscape" r:id="rId1"/>
  <headerFooter>
    <oddHeader>&amp;L&amp;"Arial,Bold"&amp;12 2016/17 PARAMETERS</oddHeader>
    <oddFooter>&amp;R&amp;D</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Q16"/>
  <sheetViews>
    <sheetView workbookViewId="0">
      <pane xSplit="5025" ySplit="1020" activePane="bottomRight"/>
      <selection sqref="A1:XFD1048576"/>
      <selection pane="topRight" activeCell="M1" sqref="M1"/>
      <selection pane="bottomLeft" activeCell="A6" sqref="A6:XFD6"/>
      <selection pane="bottomRight" activeCell="E7" sqref="E7"/>
    </sheetView>
  </sheetViews>
  <sheetFormatPr defaultColWidth="9.1796875" defaultRowHeight="12.5" x14ac:dyDescent="0.25"/>
  <cols>
    <col min="1" max="1" width="8" style="1" customWidth="1"/>
    <col min="2" max="2" width="8.54296875" style="1" customWidth="1"/>
    <col min="3" max="3" width="11.81640625" style="67" customWidth="1"/>
    <col min="4" max="4" width="15.81640625" style="67" customWidth="1"/>
    <col min="5" max="5" width="25.453125" style="67" customWidth="1"/>
    <col min="6" max="6" width="12.1796875" style="1" customWidth="1"/>
    <col min="7" max="7" width="11" style="1" customWidth="1"/>
    <col min="8" max="8" width="13.1796875" style="1" hidden="1" customWidth="1"/>
    <col min="9" max="9" width="10.81640625" style="1" customWidth="1"/>
    <col min="10" max="10" width="11.54296875" style="46" hidden="1" customWidth="1"/>
    <col min="11" max="11" width="10.453125" style="1" customWidth="1"/>
    <col min="12" max="12" width="11.453125" style="1" customWidth="1"/>
    <col min="13" max="13" width="10.81640625" style="1" customWidth="1"/>
    <col min="14" max="14" width="12.54296875" style="1" customWidth="1"/>
    <col min="15" max="15" width="13.1796875" style="1" customWidth="1"/>
    <col min="16" max="16" width="11.453125" style="1" customWidth="1"/>
    <col min="17" max="17" width="11.81640625" style="1" customWidth="1"/>
    <col min="18" max="16384" width="9.1796875" style="1"/>
  </cols>
  <sheetData>
    <row r="1" spans="1:17" ht="39" x14ac:dyDescent="0.25">
      <c r="A1" s="9" t="s">
        <v>17</v>
      </c>
      <c r="B1" s="9" t="s">
        <v>5</v>
      </c>
      <c r="C1" s="9" t="s">
        <v>0</v>
      </c>
      <c r="D1" s="9" t="s">
        <v>16</v>
      </c>
      <c r="E1" s="9"/>
      <c r="F1" s="9" t="s">
        <v>33</v>
      </c>
      <c r="G1" s="9" t="s">
        <v>26</v>
      </c>
      <c r="H1" s="9" t="s">
        <v>32</v>
      </c>
      <c r="I1" s="9" t="s">
        <v>57</v>
      </c>
      <c r="J1" s="9" t="s">
        <v>10</v>
      </c>
      <c r="K1" s="9" t="s">
        <v>61</v>
      </c>
      <c r="L1" s="9" t="s">
        <v>56</v>
      </c>
      <c r="M1" s="9" t="s">
        <v>62</v>
      </c>
      <c r="N1" s="9" t="s">
        <v>58</v>
      </c>
      <c r="O1" s="9" t="s">
        <v>59</v>
      </c>
      <c r="P1" s="9" t="s">
        <v>60</v>
      </c>
      <c r="Q1" s="9" t="s">
        <v>34</v>
      </c>
    </row>
    <row r="2" spans="1:17" ht="25" x14ac:dyDescent="0.25">
      <c r="A2" s="24">
        <v>161</v>
      </c>
      <c r="B2" s="5" t="s">
        <v>6</v>
      </c>
      <c r="C2" s="8" t="s">
        <v>1</v>
      </c>
      <c r="D2" s="8" t="s">
        <v>12</v>
      </c>
      <c r="E2" s="8" t="s">
        <v>52</v>
      </c>
      <c r="F2" s="25" t="e">
        <f>#REF!</f>
        <v>#REF!</v>
      </c>
      <c r="G2" s="4" t="e">
        <f>ROUND(F2*0.9,0)</f>
        <v>#REF!</v>
      </c>
      <c r="H2" s="4" t="e">
        <f>G2</f>
        <v>#REF!</v>
      </c>
      <c r="I2" s="4" t="e">
        <f>ROUND(F2*0.1,0)</f>
        <v>#REF!</v>
      </c>
      <c r="J2" s="6" t="s">
        <v>11</v>
      </c>
      <c r="K2" s="7">
        <f>IF(J2="GSF",'2016-17 Parameters'!B$11,'2016-17 Parameters'!B$12)</f>
        <v>0.115</v>
      </c>
      <c r="L2" s="4" t="e">
        <f>ROUND(H2*K2,0)</f>
        <v>#REF!</v>
      </c>
      <c r="M2" s="4" t="e">
        <f>ROUND((+H2+I2+L2)*0.008,0)</f>
        <v>#REF!</v>
      </c>
      <c r="N2" s="4" t="e">
        <f>ROUND(F2*0.15,0)</f>
        <v>#REF!</v>
      </c>
      <c r="O2" s="4" t="e">
        <f>ROUND(F2+L2+M2+N2,0)</f>
        <v>#REF!</v>
      </c>
      <c r="P2" s="35">
        <v>383137.5</v>
      </c>
      <c r="Q2" s="26" t="e">
        <f>F2/P2</f>
        <v>#REF!</v>
      </c>
    </row>
    <row r="3" spans="1:17" ht="25" x14ac:dyDescent="0.25">
      <c r="A3" s="24">
        <v>161</v>
      </c>
      <c r="B3" s="5" t="s">
        <v>6</v>
      </c>
      <c r="C3" s="8" t="s">
        <v>1</v>
      </c>
      <c r="D3" s="8" t="s">
        <v>12</v>
      </c>
      <c r="E3" s="8" t="s">
        <v>53</v>
      </c>
      <c r="F3" s="25">
        <v>360626</v>
      </c>
      <c r="G3" s="4">
        <f>ROUND(F3*0.9,0)</f>
        <v>324563</v>
      </c>
      <c r="H3" s="4">
        <f>G3</f>
        <v>324563</v>
      </c>
      <c r="I3" s="4">
        <f>ROUND(F3*0.1,0)</f>
        <v>36063</v>
      </c>
      <c r="J3" s="6" t="s">
        <v>11</v>
      </c>
      <c r="K3" s="7">
        <v>0.124</v>
      </c>
      <c r="L3" s="4">
        <f>ROUND(H3*K3,0)</f>
        <v>40246</v>
      </c>
      <c r="M3" s="4">
        <f>ROUND((+H3+I3+L3)*0.008,0)</f>
        <v>3207</v>
      </c>
      <c r="N3" s="4">
        <f>ROUND(F3*0.15,0)</f>
        <v>54094</v>
      </c>
      <c r="O3" s="4">
        <f>ROUND(F3+L3+M3+N3,0)</f>
        <v>458173</v>
      </c>
      <c r="P3" s="35">
        <v>383137.5</v>
      </c>
      <c r="Q3" s="26">
        <f>F3/P3</f>
        <v>0.94124433134318619</v>
      </c>
    </row>
    <row r="4" spans="1:17" ht="13" x14ac:dyDescent="0.3">
      <c r="A4" s="24"/>
      <c r="B4" s="5"/>
      <c r="C4" s="8"/>
      <c r="D4" s="8"/>
      <c r="E4" s="8"/>
      <c r="F4" s="25"/>
      <c r="G4" s="4"/>
      <c r="H4" s="4"/>
      <c r="I4" s="4"/>
      <c r="J4" s="6"/>
      <c r="K4" s="45" t="s">
        <v>55</v>
      </c>
      <c r="L4" s="12" t="e">
        <f>L3-L2</f>
        <v>#REF!</v>
      </c>
      <c r="M4" s="12" t="e">
        <f>M3-M2</f>
        <v>#REF!</v>
      </c>
      <c r="N4" s="4"/>
      <c r="O4" s="12" t="e">
        <f>O3-O2</f>
        <v>#REF!</v>
      </c>
      <c r="P4" s="68" t="e">
        <f>O4/O2</f>
        <v>#REF!</v>
      </c>
      <c r="Q4" s="26"/>
    </row>
    <row r="5" spans="1:17" x14ac:dyDescent="0.25">
      <c r="A5" s="24"/>
      <c r="B5" s="5"/>
      <c r="C5" s="8"/>
      <c r="D5" s="8"/>
      <c r="E5" s="8"/>
      <c r="F5" s="25"/>
      <c r="G5" s="4"/>
      <c r="H5" s="4"/>
      <c r="I5" s="4"/>
      <c r="J5" s="6"/>
      <c r="K5" s="7"/>
      <c r="L5" s="4"/>
      <c r="M5" s="4"/>
      <c r="N5" s="4"/>
      <c r="O5" s="4"/>
      <c r="P5" s="35"/>
      <c r="Q5" s="26"/>
    </row>
    <row r="6" spans="1:17" ht="25" x14ac:dyDescent="0.25">
      <c r="A6" s="24">
        <v>158</v>
      </c>
      <c r="B6" s="5" t="s">
        <v>8</v>
      </c>
      <c r="C6" s="8" t="s">
        <v>3</v>
      </c>
      <c r="D6" s="8" t="s">
        <v>13</v>
      </c>
      <c r="E6" s="11" t="s">
        <v>54</v>
      </c>
      <c r="F6" s="36" t="e">
        <f>#REF!</f>
        <v>#REF!</v>
      </c>
      <c r="G6" s="4" t="e">
        <f>ROUND(F6*0.9,0)</f>
        <v>#REF!</v>
      </c>
      <c r="H6" s="4" t="e">
        <f>G6</f>
        <v>#REF!</v>
      </c>
      <c r="I6" s="4" t="e">
        <f>ROUND(F6*0.1,0)</f>
        <v>#REF!</v>
      </c>
      <c r="J6" s="6" t="s">
        <v>11</v>
      </c>
      <c r="K6" s="7">
        <f>IF(J6="GSF",'2016-17 Parameters'!B$11,'2016-17 Parameters'!B$12)</f>
        <v>0.115</v>
      </c>
      <c r="L6" s="4" t="e">
        <f>ROUND(H6*K6,0)</f>
        <v>#REF!</v>
      </c>
      <c r="M6" s="4"/>
      <c r="N6" s="4" t="e">
        <f>ROUND(F6*0.15,0)</f>
        <v>#REF!</v>
      </c>
      <c r="O6" s="4" t="e">
        <f>ROUND(F6+L6+M6+N6,0)</f>
        <v>#REF!</v>
      </c>
      <c r="P6" s="35">
        <v>383137.5</v>
      </c>
      <c r="Q6" s="26" t="e">
        <f>F6/P6</f>
        <v>#REF!</v>
      </c>
    </row>
    <row r="7" spans="1:17" ht="25" x14ac:dyDescent="0.25">
      <c r="A7" s="24">
        <v>158</v>
      </c>
      <c r="B7" s="5" t="s">
        <v>8</v>
      </c>
      <c r="C7" s="8" t="s">
        <v>3</v>
      </c>
      <c r="D7" s="8" t="s">
        <v>13</v>
      </c>
      <c r="E7" s="11" t="s">
        <v>63</v>
      </c>
      <c r="F7" s="36">
        <v>398617</v>
      </c>
      <c r="G7" s="4">
        <f>ROUND(F7*0.9,0)</f>
        <v>358755</v>
      </c>
      <c r="H7" s="4">
        <f>G7</f>
        <v>358755</v>
      </c>
      <c r="I7" s="4">
        <f>ROUND(F7*0.1,0)</f>
        <v>39862</v>
      </c>
      <c r="J7" s="6" t="s">
        <v>11</v>
      </c>
      <c r="K7" s="7">
        <v>0.124</v>
      </c>
      <c r="L7" s="4">
        <f>ROUND(H7*K7,0)</f>
        <v>44486</v>
      </c>
      <c r="M7" s="4"/>
      <c r="N7" s="4">
        <f>ROUND(F7*0.15,0)</f>
        <v>59793</v>
      </c>
      <c r="O7" s="4">
        <f>ROUND(F7+L7+M7+N7,0)</f>
        <v>502896</v>
      </c>
      <c r="P7" s="35">
        <v>383137.5</v>
      </c>
      <c r="Q7" s="26">
        <f>F7/P7</f>
        <v>1.0404019444716321</v>
      </c>
    </row>
    <row r="8" spans="1:17" ht="13" x14ac:dyDescent="0.3">
      <c r="A8" s="24"/>
      <c r="B8" s="5"/>
      <c r="C8" s="8"/>
      <c r="D8" s="8"/>
      <c r="E8" s="8"/>
      <c r="F8" s="25"/>
      <c r="G8" s="4"/>
      <c r="H8" s="4"/>
      <c r="I8" s="4"/>
      <c r="J8" s="6"/>
      <c r="K8" s="45" t="s">
        <v>55</v>
      </c>
      <c r="L8" s="12" t="e">
        <f>L7-L6</f>
        <v>#REF!</v>
      </c>
      <c r="M8" s="4"/>
      <c r="N8" s="4"/>
      <c r="O8" s="12" t="e">
        <f>O7-O6</f>
        <v>#REF!</v>
      </c>
      <c r="P8" s="68" t="e">
        <f>O8/O6</f>
        <v>#REF!</v>
      </c>
      <c r="Q8" s="26"/>
    </row>
    <row r="9" spans="1:17" x14ac:dyDescent="0.25">
      <c r="A9" s="24"/>
      <c r="B9" s="5"/>
      <c r="C9" s="8"/>
      <c r="D9" s="8"/>
      <c r="E9" s="8"/>
      <c r="F9" s="25"/>
      <c r="G9" s="4"/>
      <c r="H9" s="4"/>
      <c r="I9" s="4"/>
      <c r="J9" s="6"/>
      <c r="K9" s="7"/>
      <c r="L9" s="4"/>
      <c r="M9" s="4"/>
      <c r="N9" s="4"/>
      <c r="O9" s="4"/>
      <c r="P9" s="35"/>
      <c r="Q9" s="26"/>
    </row>
    <row r="10" spans="1:17" ht="25" x14ac:dyDescent="0.25">
      <c r="A10" s="24">
        <v>162</v>
      </c>
      <c r="B10" s="5" t="s">
        <v>7</v>
      </c>
      <c r="C10" s="8" t="s">
        <v>2</v>
      </c>
      <c r="D10" s="8" t="s">
        <v>14</v>
      </c>
      <c r="E10" s="8" t="s">
        <v>52</v>
      </c>
      <c r="F10" s="25" t="e">
        <f>#REF!</f>
        <v>#REF!</v>
      </c>
      <c r="G10" s="4" t="e">
        <f>ROUND(F10*0.9,0)</f>
        <v>#REF!</v>
      </c>
      <c r="H10" s="4" t="e">
        <f>G10</f>
        <v>#REF!</v>
      </c>
      <c r="I10" s="4" t="e">
        <f>ROUND(F10*0.1,0)</f>
        <v>#REF!</v>
      </c>
      <c r="J10" s="6" t="s">
        <v>11</v>
      </c>
      <c r="K10" s="7">
        <f>IF(J10="GSF",'2016-17 Parameters'!B$11,'2016-17 Parameters'!B$12)</f>
        <v>0.115</v>
      </c>
      <c r="L10" s="4" t="e">
        <f>ROUND(H10*K10,0)</f>
        <v>#REF!</v>
      </c>
      <c r="M10" s="4"/>
      <c r="N10" s="4" t="e">
        <f>ROUND(F10*0.15,0)</f>
        <v>#REF!</v>
      </c>
      <c r="O10" s="4" t="e">
        <f>ROUND(F10+L10+M10+N10,0)</f>
        <v>#REF!</v>
      </c>
      <c r="P10" s="35">
        <v>405675</v>
      </c>
      <c r="Q10" s="26" t="e">
        <f>F10/P10</f>
        <v>#REF!</v>
      </c>
    </row>
    <row r="11" spans="1:17" ht="25" x14ac:dyDescent="0.25">
      <c r="A11" s="24">
        <v>162</v>
      </c>
      <c r="B11" s="5" t="s">
        <v>7</v>
      </c>
      <c r="C11" s="8" t="s">
        <v>2</v>
      </c>
      <c r="D11" s="8" t="s">
        <v>14</v>
      </c>
      <c r="E11" s="8" t="s">
        <v>53</v>
      </c>
      <c r="F11" s="25">
        <v>397047</v>
      </c>
      <c r="G11" s="4">
        <f>ROUND(F11*0.9,0)</f>
        <v>357342</v>
      </c>
      <c r="H11" s="4">
        <f>G11</f>
        <v>357342</v>
      </c>
      <c r="I11" s="4">
        <f>ROUND(F11*0.1,0)</f>
        <v>39705</v>
      </c>
      <c r="J11" s="6" t="s">
        <v>11</v>
      </c>
      <c r="K11" s="7">
        <v>0.124</v>
      </c>
      <c r="L11" s="4">
        <f>ROUND(H11*K11,0)</f>
        <v>44310</v>
      </c>
      <c r="M11" s="4"/>
      <c r="N11" s="4">
        <f>ROUND(F11*0.15,0)</f>
        <v>59557</v>
      </c>
      <c r="O11" s="4">
        <f>ROUND(F11+L11+M11+N11,0)</f>
        <v>500914</v>
      </c>
      <c r="P11" s="35">
        <v>405675</v>
      </c>
      <c r="Q11" s="26">
        <f>F11/P11</f>
        <v>0.97873174339064517</v>
      </c>
    </row>
    <row r="12" spans="1:17" ht="13" x14ac:dyDescent="0.3">
      <c r="A12" s="24"/>
      <c r="B12" s="5"/>
      <c r="C12" s="8"/>
      <c r="D12" s="8"/>
      <c r="E12" s="8"/>
      <c r="F12" s="25"/>
      <c r="G12" s="4"/>
      <c r="H12" s="4"/>
      <c r="I12" s="4"/>
      <c r="J12" s="6"/>
      <c r="K12" s="45" t="s">
        <v>55</v>
      </c>
      <c r="L12" s="12" t="e">
        <f>L11-L10</f>
        <v>#REF!</v>
      </c>
      <c r="M12" s="4"/>
      <c r="N12" s="4"/>
      <c r="O12" s="12" t="e">
        <f>O11-O10</f>
        <v>#REF!</v>
      </c>
      <c r="P12" s="68" t="e">
        <f>O12/O10</f>
        <v>#REF!</v>
      </c>
      <c r="Q12" s="26"/>
    </row>
    <row r="13" spans="1:17" x14ac:dyDescent="0.25">
      <c r="A13" s="24"/>
      <c r="B13" s="5"/>
      <c r="C13" s="8"/>
      <c r="D13" s="8"/>
      <c r="E13" s="8"/>
      <c r="F13" s="25"/>
      <c r="G13" s="4"/>
      <c r="H13" s="4"/>
      <c r="I13" s="4"/>
      <c r="J13" s="6"/>
      <c r="K13" s="7"/>
      <c r="L13" s="4"/>
      <c r="M13" s="4"/>
      <c r="N13" s="4"/>
      <c r="O13" s="4"/>
      <c r="P13" s="35"/>
      <c r="Q13" s="26"/>
    </row>
    <row r="14" spans="1:17" ht="25" x14ac:dyDescent="0.25">
      <c r="A14" s="24">
        <v>145</v>
      </c>
      <c r="B14" s="5" t="s">
        <v>9</v>
      </c>
      <c r="C14" s="8" t="s">
        <v>4</v>
      </c>
      <c r="D14" s="8" t="s">
        <v>15</v>
      </c>
      <c r="E14" s="8" t="s">
        <v>52</v>
      </c>
      <c r="F14" s="25" t="e">
        <f>#REF!</f>
        <v>#REF!</v>
      </c>
      <c r="G14" s="4" t="e">
        <f>ROUNDDOWN(F14*0.9,0)</f>
        <v>#REF!</v>
      </c>
      <c r="H14" s="4" t="e">
        <f>G14</f>
        <v>#REF!</v>
      </c>
      <c r="I14" s="4" t="e">
        <f>ROUND(F14*0.1,0)</f>
        <v>#REF!</v>
      </c>
      <c r="J14" s="6" t="s">
        <v>11</v>
      </c>
      <c r="K14" s="7">
        <f>IF(J14="GSF",'2016-17 Parameters'!B$11,'2016-17 Parameters'!B$12)</f>
        <v>0.115</v>
      </c>
      <c r="L14" s="4" t="e">
        <f>ROUND(H14*K14,0)</f>
        <v>#REF!</v>
      </c>
      <c r="M14" s="4"/>
      <c r="N14" s="4" t="e">
        <f>ROUND(F14*0.15,0)</f>
        <v>#REF!</v>
      </c>
      <c r="O14" s="4" t="e">
        <f>ROUND(F14+L14+M14+N14,0)</f>
        <v>#REF!</v>
      </c>
      <c r="P14" s="35">
        <v>522560</v>
      </c>
      <c r="Q14" s="26" t="e">
        <f>F14/P14</f>
        <v>#REF!</v>
      </c>
    </row>
    <row r="15" spans="1:17" ht="25" x14ac:dyDescent="0.25">
      <c r="A15" s="24">
        <v>145</v>
      </c>
      <c r="B15" s="5" t="s">
        <v>9</v>
      </c>
      <c r="C15" s="8" t="s">
        <v>4</v>
      </c>
      <c r="D15" s="8" t="s">
        <v>15</v>
      </c>
      <c r="E15" s="8" t="s">
        <v>53</v>
      </c>
      <c r="F15" s="25">
        <v>560045</v>
      </c>
      <c r="G15" s="4">
        <f>ROUNDDOWN(F15*0.9,0)</f>
        <v>504040</v>
      </c>
      <c r="H15" s="4">
        <f>G15</f>
        <v>504040</v>
      </c>
      <c r="I15" s="4">
        <f>ROUND(F15*0.1,0)</f>
        <v>56005</v>
      </c>
      <c r="J15" s="6" t="s">
        <v>11</v>
      </c>
      <c r="K15" s="7">
        <v>0.124</v>
      </c>
      <c r="L15" s="4">
        <f>ROUND(H15*K15,0)</f>
        <v>62501</v>
      </c>
      <c r="M15" s="4"/>
      <c r="N15" s="4">
        <f>ROUND(F15*0.15,0)</f>
        <v>84007</v>
      </c>
      <c r="O15" s="4">
        <f>ROUND(F15+L15+M15+N15,0)</f>
        <v>706553</v>
      </c>
      <c r="P15" s="35">
        <v>522560</v>
      </c>
      <c r="Q15" s="26">
        <f>F15/P15</f>
        <v>1.0717333894672383</v>
      </c>
    </row>
    <row r="16" spans="1:17" ht="13" x14ac:dyDescent="0.3">
      <c r="A16" s="24"/>
      <c r="B16" s="5"/>
      <c r="C16" s="8"/>
      <c r="D16" s="8"/>
      <c r="E16" s="8"/>
      <c r="F16" s="25"/>
      <c r="G16" s="4"/>
      <c r="H16" s="4"/>
      <c r="I16" s="4"/>
      <c r="J16" s="6"/>
      <c r="K16" s="45" t="s">
        <v>55</v>
      </c>
      <c r="L16" s="12" t="e">
        <f>L15-L14</f>
        <v>#REF!</v>
      </c>
      <c r="M16" s="4"/>
      <c r="N16" s="4"/>
      <c r="O16" s="12" t="e">
        <f>O15-O14</f>
        <v>#REF!</v>
      </c>
      <c r="P16" s="68" t="e">
        <f>O16/O14</f>
        <v>#REF!</v>
      </c>
      <c r="Q16" s="26"/>
    </row>
  </sheetData>
  <autoFilter ref="A1:Q14" xr:uid="{00000000-0009-0000-0000-000006000000}"/>
  <conditionalFormatting sqref="Q2 Q5:Q6 Q9:Q10 Q13:Q14">
    <cfRule type="cellIs" dxfId="5" priority="18" operator="lessThan">
      <formula>0</formula>
    </cfRule>
  </conditionalFormatting>
  <conditionalFormatting sqref="Q3:Q4">
    <cfRule type="cellIs" dxfId="4" priority="5" operator="lessThan">
      <formula>0</formula>
    </cfRule>
  </conditionalFormatting>
  <conditionalFormatting sqref="Q7:Q8">
    <cfRule type="cellIs" dxfId="3" priority="4" operator="lessThan">
      <formula>0</formula>
    </cfRule>
  </conditionalFormatting>
  <conditionalFormatting sqref="Q11:Q12">
    <cfRule type="cellIs" dxfId="2" priority="3" operator="lessThan">
      <formula>0</formula>
    </cfRule>
  </conditionalFormatting>
  <conditionalFormatting sqref="Q15">
    <cfRule type="cellIs" dxfId="1" priority="2" operator="lessThan">
      <formula>0</formula>
    </cfRule>
  </conditionalFormatting>
  <conditionalFormatting sqref="Q16">
    <cfRule type="cellIs" dxfId="0" priority="1" operator="lessThan">
      <formula>0</formula>
    </cfRule>
  </conditionalFormatting>
  <pageMargins left="1.1023622047244095" right="0.70866141732283472" top="0.94488188976377963" bottom="0.74803149606299213" header="0.51181102362204722" footer="0.31496062992125984"/>
  <pageSetup paperSize="9" scale="68" orientation="landscape" r:id="rId1"/>
  <headerFooter>
    <oddHeader>&amp;L&amp;"Arial,Bold"&amp;14GSF EMPLOYER CONTRIBUTION RATE CHANGE - 1 JULY 2017</oddHeader>
    <oddFooter>&amp;R&amp;D</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6"/>
  <sheetViews>
    <sheetView workbookViewId="0">
      <selection activeCell="R23" sqref="R23"/>
    </sheetView>
  </sheetViews>
  <sheetFormatPr defaultRowHeight="12.5" x14ac:dyDescent="0.25"/>
  <cols>
    <col min="1" max="1" width="10.54296875" customWidth="1"/>
    <col min="2" max="2" width="11.81640625" customWidth="1"/>
    <col min="3" max="3" width="11.453125" customWidth="1"/>
    <col min="4" max="4" width="13" customWidth="1"/>
    <col min="5" max="5" width="11.81640625" customWidth="1"/>
    <col min="6" max="6" width="11.453125" customWidth="1"/>
    <col min="7" max="7" width="10.81640625" customWidth="1"/>
    <col min="8" max="8" width="11.1796875" customWidth="1"/>
    <col min="9" max="9" width="8.453125" customWidth="1"/>
    <col min="10" max="10" width="14.54296875" customWidth="1"/>
    <col min="11" max="11" width="13" customWidth="1"/>
    <col min="12" max="12" width="8.54296875" customWidth="1"/>
    <col min="13" max="13" width="10.1796875" customWidth="1"/>
    <col min="14" max="14" width="8.54296875" customWidth="1"/>
    <col min="15" max="19" width="8.1796875" customWidth="1"/>
    <col min="20" max="20" width="9.1796875" customWidth="1"/>
  </cols>
  <sheetData>
    <row r="1" spans="1:11" ht="13" x14ac:dyDescent="0.3">
      <c r="A1" s="13" t="s">
        <v>27</v>
      </c>
      <c r="B1" s="14"/>
      <c r="C1" s="23"/>
      <c r="D1" s="29" t="s">
        <v>22</v>
      </c>
      <c r="E1" s="30" t="s">
        <v>23</v>
      </c>
    </row>
    <row r="2" spans="1:11" ht="13" x14ac:dyDescent="0.3">
      <c r="A2" s="15"/>
      <c r="B2" s="16"/>
      <c r="C2" s="23"/>
      <c r="D2" s="31">
        <v>0.8</v>
      </c>
      <c r="E2" s="32">
        <v>1.2</v>
      </c>
    </row>
    <row r="3" spans="1:11" ht="13" x14ac:dyDescent="0.3">
      <c r="A3" s="17" t="s">
        <v>18</v>
      </c>
      <c r="B3" s="38">
        <v>327000</v>
      </c>
      <c r="C3" s="39"/>
      <c r="D3" s="40">
        <f>B3*D$2</f>
        <v>261600</v>
      </c>
      <c r="E3" s="41">
        <f>B3*E$2</f>
        <v>392400</v>
      </c>
    </row>
    <row r="4" spans="1:11" ht="13" x14ac:dyDescent="0.3">
      <c r="A4" s="17" t="s">
        <v>19</v>
      </c>
      <c r="B4" s="38">
        <v>450750</v>
      </c>
      <c r="C4" s="39"/>
      <c r="D4" s="40">
        <f>B4*D$2</f>
        <v>360600</v>
      </c>
      <c r="E4" s="41">
        <f>B4*E$2</f>
        <v>540900</v>
      </c>
    </row>
    <row r="5" spans="1:11" ht="13" x14ac:dyDescent="0.3">
      <c r="A5" s="17" t="s">
        <v>20</v>
      </c>
      <c r="B5" s="38">
        <v>568000</v>
      </c>
      <c r="C5" s="39"/>
      <c r="D5" s="40">
        <f>B5*D$2</f>
        <v>454400</v>
      </c>
      <c r="E5" s="41">
        <f>B5*E$2</f>
        <v>681600</v>
      </c>
    </row>
    <row r="6" spans="1:11" ht="13" thickBot="1" x14ac:dyDescent="0.3">
      <c r="A6" s="19"/>
      <c r="B6" s="20"/>
      <c r="C6" s="23"/>
      <c r="D6" s="19"/>
      <c r="E6" s="20"/>
    </row>
    <row r="8" spans="1:11" ht="13" thickBot="1" x14ac:dyDescent="0.3"/>
    <row r="9" spans="1:11" ht="24.75" customHeight="1" x14ac:dyDescent="0.3">
      <c r="A9" s="252" t="s">
        <v>28</v>
      </c>
      <c r="B9" s="253"/>
      <c r="C9" s="23"/>
      <c r="E9" s="44"/>
    </row>
    <row r="10" spans="1:11" x14ac:dyDescent="0.25">
      <c r="A10" s="15"/>
      <c r="B10" s="37"/>
      <c r="C10" s="23"/>
    </row>
    <row r="11" spans="1:11" ht="13" x14ac:dyDescent="0.3">
      <c r="A11" s="17" t="s">
        <v>11</v>
      </c>
      <c r="B11" s="42">
        <v>0.115</v>
      </c>
      <c r="C11" s="28"/>
    </row>
    <row r="12" spans="1:11" ht="13" x14ac:dyDescent="0.3">
      <c r="A12" s="17" t="s">
        <v>21</v>
      </c>
      <c r="B12" s="42">
        <v>0.1</v>
      </c>
      <c r="C12" s="28"/>
    </row>
    <row r="13" spans="1:11" ht="13" thickBot="1" x14ac:dyDescent="0.3">
      <c r="A13" s="19"/>
      <c r="B13" s="43"/>
      <c r="C13" s="23"/>
    </row>
    <row r="15" spans="1:11" ht="13" thickBot="1" x14ac:dyDescent="0.3"/>
    <row r="16" spans="1:11" ht="24.75" customHeight="1" x14ac:dyDescent="0.3">
      <c r="A16" s="254" t="s">
        <v>29</v>
      </c>
      <c r="B16" s="255"/>
      <c r="C16" s="29" t="s">
        <v>30</v>
      </c>
      <c r="D16" s="30" t="s">
        <v>31</v>
      </c>
      <c r="E16" s="256" t="s">
        <v>36</v>
      </c>
      <c r="F16" s="257"/>
      <c r="G16" s="254" t="s">
        <v>35</v>
      </c>
      <c r="H16" s="258"/>
      <c r="J16" s="60" t="s">
        <v>50</v>
      </c>
      <c r="K16" s="63" t="s">
        <v>51</v>
      </c>
    </row>
    <row r="17" spans="1:11" x14ac:dyDescent="0.25">
      <c r="A17" s="15"/>
      <c r="B17" s="50"/>
      <c r="C17" s="53"/>
      <c r="D17" s="16"/>
      <c r="E17" s="15"/>
      <c r="F17" s="16"/>
      <c r="G17" s="15"/>
      <c r="H17" s="16"/>
      <c r="J17" s="61"/>
      <c r="K17" s="62"/>
    </row>
    <row r="18" spans="1:11" ht="13" x14ac:dyDescent="0.3">
      <c r="A18" s="17" t="s">
        <v>18</v>
      </c>
      <c r="B18" s="51">
        <v>1</v>
      </c>
      <c r="C18" s="54">
        <v>0.85</v>
      </c>
      <c r="D18" s="38">
        <f>C18*B$3</f>
        <v>277950</v>
      </c>
      <c r="E18" s="49">
        <f>0.9*D18</f>
        <v>250155</v>
      </c>
      <c r="F18" s="38">
        <f>1.1*D18</f>
        <v>305745</v>
      </c>
      <c r="G18" s="49">
        <f>0.96*D18</f>
        <v>266832</v>
      </c>
      <c r="H18" s="38">
        <f>D18</f>
        <v>277950</v>
      </c>
      <c r="J18" s="64">
        <f>(D18*1.15)+0.1*(D18*0.9)</f>
        <v>344658</v>
      </c>
      <c r="K18" s="65">
        <f>1.1*(D18*0.9)</f>
        <v>275170.5</v>
      </c>
    </row>
    <row r="19" spans="1:11" ht="13" x14ac:dyDescent="0.3">
      <c r="A19" s="17"/>
      <c r="B19" s="51">
        <v>2</v>
      </c>
      <c r="C19" s="54">
        <v>1</v>
      </c>
      <c r="D19" s="38">
        <f>C19*B$3</f>
        <v>327000</v>
      </c>
      <c r="E19" s="49">
        <f t="shared" ref="E19:E24" si="0">0.9*D19</f>
        <v>294300</v>
      </c>
      <c r="F19" s="38">
        <f t="shared" ref="F19:F24" si="1">1.1*D19</f>
        <v>359700</v>
      </c>
      <c r="G19" s="49">
        <f t="shared" ref="G19:G24" si="2">0.96*D19</f>
        <v>313920</v>
      </c>
      <c r="H19" s="38">
        <f t="shared" ref="H19:H24" si="3">D19</f>
        <v>327000</v>
      </c>
      <c r="J19" s="64">
        <f t="shared" ref="J19:J24" si="4">(D19*1.15)+0.1*(D19*0.9)</f>
        <v>405480</v>
      </c>
      <c r="K19" s="65">
        <f t="shared" ref="K19:K24" si="5">1.1*(D19*0.9)</f>
        <v>323730</v>
      </c>
    </row>
    <row r="20" spans="1:11" ht="13" x14ac:dyDescent="0.3">
      <c r="A20" s="17"/>
      <c r="B20" s="51">
        <v>3</v>
      </c>
      <c r="C20" s="54">
        <v>1.1000000000000001</v>
      </c>
      <c r="D20" s="38">
        <f>C20*B$3</f>
        <v>359700</v>
      </c>
      <c r="E20" s="49">
        <f t="shared" si="0"/>
        <v>323730</v>
      </c>
      <c r="F20" s="38">
        <f t="shared" si="1"/>
        <v>395670.00000000006</v>
      </c>
      <c r="G20" s="49">
        <f t="shared" si="2"/>
        <v>345312</v>
      </c>
      <c r="H20" s="38">
        <f t="shared" si="3"/>
        <v>359700</v>
      </c>
      <c r="J20" s="64">
        <f t="shared" si="4"/>
        <v>446027.99999999994</v>
      </c>
      <c r="K20" s="65">
        <f t="shared" si="5"/>
        <v>356103</v>
      </c>
    </row>
    <row r="21" spans="1:11" ht="13" x14ac:dyDescent="0.3">
      <c r="A21" s="17" t="s">
        <v>19</v>
      </c>
      <c r="B21" s="51">
        <v>1</v>
      </c>
      <c r="C21" s="54">
        <v>0.85</v>
      </c>
      <c r="D21" s="38">
        <f>C21*B$4</f>
        <v>383137.5</v>
      </c>
      <c r="E21" s="49">
        <f t="shared" si="0"/>
        <v>344823.75</v>
      </c>
      <c r="F21" s="38">
        <f t="shared" si="1"/>
        <v>421451.25000000006</v>
      </c>
      <c r="G21" s="49">
        <f t="shared" si="2"/>
        <v>367812</v>
      </c>
      <c r="H21" s="38">
        <f t="shared" si="3"/>
        <v>383137.5</v>
      </c>
      <c r="J21" s="64">
        <f t="shared" si="4"/>
        <v>475090.49999999994</v>
      </c>
      <c r="K21" s="65">
        <f t="shared" si="5"/>
        <v>379306.12500000006</v>
      </c>
    </row>
    <row r="22" spans="1:11" ht="13" x14ac:dyDescent="0.3">
      <c r="A22" s="17"/>
      <c r="B22" s="51">
        <v>2</v>
      </c>
      <c r="C22" s="54">
        <v>0.9</v>
      </c>
      <c r="D22" s="38">
        <f>C22*B$4</f>
        <v>405675</v>
      </c>
      <c r="E22" s="49">
        <f t="shared" si="0"/>
        <v>365107.5</v>
      </c>
      <c r="F22" s="38">
        <f t="shared" si="1"/>
        <v>446242.50000000006</v>
      </c>
      <c r="G22" s="49">
        <f t="shared" si="2"/>
        <v>389448</v>
      </c>
      <c r="H22" s="38">
        <f t="shared" si="3"/>
        <v>405675</v>
      </c>
      <c r="J22" s="64">
        <f t="shared" si="4"/>
        <v>503036.99999999994</v>
      </c>
      <c r="K22" s="65">
        <f t="shared" si="5"/>
        <v>401618.25000000006</v>
      </c>
    </row>
    <row r="23" spans="1:11" ht="13" x14ac:dyDescent="0.3">
      <c r="A23" s="17"/>
      <c r="B23" s="51">
        <v>3</v>
      </c>
      <c r="C23" s="54">
        <v>1</v>
      </c>
      <c r="D23" s="38">
        <f>C23*B$4</f>
        <v>450750</v>
      </c>
      <c r="E23" s="49">
        <f t="shared" si="0"/>
        <v>405675</v>
      </c>
      <c r="F23" s="38">
        <f t="shared" si="1"/>
        <v>495825.00000000006</v>
      </c>
      <c r="G23" s="49">
        <f t="shared" si="2"/>
        <v>432720</v>
      </c>
      <c r="H23" s="38">
        <f t="shared" si="3"/>
        <v>450750</v>
      </c>
      <c r="J23" s="64">
        <f t="shared" si="4"/>
        <v>558930</v>
      </c>
      <c r="K23" s="65">
        <f t="shared" si="5"/>
        <v>446242.50000000006</v>
      </c>
    </row>
    <row r="24" spans="1:11" ht="13" x14ac:dyDescent="0.3">
      <c r="A24" s="17" t="s">
        <v>20</v>
      </c>
      <c r="B24" s="51">
        <v>2</v>
      </c>
      <c r="C24" s="54">
        <v>0.92</v>
      </c>
      <c r="D24" s="38">
        <f>C24*B$5</f>
        <v>522560</v>
      </c>
      <c r="E24" s="49">
        <f t="shared" si="0"/>
        <v>470304</v>
      </c>
      <c r="F24" s="38">
        <f t="shared" si="1"/>
        <v>574816</v>
      </c>
      <c r="G24" s="49">
        <f t="shared" si="2"/>
        <v>501657.59999999998</v>
      </c>
      <c r="H24" s="38">
        <f t="shared" si="3"/>
        <v>522560</v>
      </c>
      <c r="J24" s="64">
        <f t="shared" si="4"/>
        <v>647974.40000000002</v>
      </c>
      <c r="K24" s="65">
        <f t="shared" si="5"/>
        <v>517334.4</v>
      </c>
    </row>
    <row r="25" spans="1:11" ht="13" thickBot="1" x14ac:dyDescent="0.3">
      <c r="A25" s="19"/>
      <c r="B25" s="52"/>
      <c r="C25" s="55"/>
      <c r="D25" s="43"/>
      <c r="E25" s="19"/>
      <c r="F25" s="20"/>
      <c r="G25" s="19"/>
      <c r="H25" s="20"/>
      <c r="J25" s="66"/>
      <c r="K25" s="48"/>
    </row>
    <row r="28" spans="1:11" ht="39" x14ac:dyDescent="0.3">
      <c r="A28" s="57" t="s">
        <v>37</v>
      </c>
      <c r="B28" s="57" t="s">
        <v>44</v>
      </c>
      <c r="C28" s="57" t="s">
        <v>45</v>
      </c>
      <c r="D28" s="57" t="s">
        <v>46</v>
      </c>
      <c r="E28" s="57" t="s">
        <v>47</v>
      </c>
      <c r="F28" s="57" t="s">
        <v>48</v>
      </c>
      <c r="G28" s="56"/>
      <c r="H28" s="56" t="s">
        <v>49</v>
      </c>
    </row>
    <row r="29" spans="1:11" ht="13" x14ac:dyDescent="0.3">
      <c r="A29" s="10" t="s">
        <v>38</v>
      </c>
      <c r="B29" s="59">
        <f>D18</f>
        <v>277950</v>
      </c>
      <c r="C29" s="58">
        <f t="shared" ref="C29:F30" si="6">B29*(1+$H$29)</f>
        <v>283509</v>
      </c>
      <c r="D29" s="58">
        <f t="shared" si="6"/>
        <v>289179.18</v>
      </c>
      <c r="E29" s="58">
        <f t="shared" si="6"/>
        <v>294962.76360000001</v>
      </c>
      <c r="F29" s="58">
        <f t="shared" si="6"/>
        <v>300862.01887199999</v>
      </c>
      <c r="H29" s="47">
        <v>0.02</v>
      </c>
    </row>
    <row r="30" spans="1:11" ht="13" x14ac:dyDescent="0.3">
      <c r="A30" s="10" t="s">
        <v>39</v>
      </c>
      <c r="B30" s="59">
        <f>D19</f>
        <v>327000</v>
      </c>
      <c r="C30" s="58">
        <f t="shared" si="6"/>
        <v>333540</v>
      </c>
      <c r="D30" s="58">
        <f t="shared" si="6"/>
        <v>340210.8</v>
      </c>
      <c r="E30" s="58">
        <f t="shared" si="6"/>
        <v>347015.016</v>
      </c>
      <c r="F30" s="58">
        <f t="shared" si="6"/>
        <v>353955.31631999998</v>
      </c>
    </row>
    <row r="31" spans="1:11" ht="13" x14ac:dyDescent="0.3">
      <c r="A31" s="10"/>
      <c r="B31" s="3"/>
      <c r="C31" s="58"/>
      <c r="D31" s="58"/>
      <c r="E31" s="2"/>
      <c r="F31" s="2"/>
    </row>
    <row r="32" spans="1:11" ht="13" x14ac:dyDescent="0.3">
      <c r="A32" s="10" t="s">
        <v>40</v>
      </c>
      <c r="B32" s="59">
        <f>D21</f>
        <v>383137.5</v>
      </c>
      <c r="C32" s="58">
        <f>B32*(1+$H$29)</f>
        <v>390800.25</v>
      </c>
      <c r="D32" s="58">
        <f t="shared" ref="D32:F36" si="7">C32*(1+$H$29)</f>
        <v>398616.255</v>
      </c>
      <c r="E32" s="58">
        <f t="shared" si="7"/>
        <v>406588.58010000002</v>
      </c>
      <c r="F32" s="58">
        <f t="shared" si="7"/>
        <v>414720.35170200001</v>
      </c>
    </row>
    <row r="33" spans="1:6" ht="13" x14ac:dyDescent="0.3">
      <c r="A33" s="10" t="s">
        <v>41</v>
      </c>
      <c r="B33" s="59">
        <f>D22</f>
        <v>405675</v>
      </c>
      <c r="C33" s="58">
        <f>B33*(1+$H$29)</f>
        <v>413788.5</v>
      </c>
      <c r="D33" s="58">
        <f t="shared" si="7"/>
        <v>422064.27</v>
      </c>
      <c r="E33" s="58">
        <f t="shared" si="7"/>
        <v>430505.55540000001</v>
      </c>
      <c r="F33" s="58">
        <f t="shared" si="7"/>
        <v>439115.66650799999</v>
      </c>
    </row>
    <row r="34" spans="1:6" ht="13" x14ac:dyDescent="0.3">
      <c r="A34" s="10" t="s">
        <v>42</v>
      </c>
      <c r="B34" s="59">
        <f>D23</f>
        <v>450750</v>
      </c>
      <c r="C34" s="58">
        <f>B34*(1+$H$29)</f>
        <v>459765</v>
      </c>
      <c r="D34" s="58">
        <f t="shared" si="7"/>
        <v>468960.3</v>
      </c>
      <c r="E34" s="58">
        <f t="shared" si="7"/>
        <v>478339.50599999999</v>
      </c>
      <c r="F34" s="58">
        <f t="shared" si="7"/>
        <v>487906.29612000001</v>
      </c>
    </row>
    <row r="35" spans="1:6" ht="13" x14ac:dyDescent="0.3">
      <c r="A35" s="10"/>
      <c r="B35" s="3"/>
      <c r="C35" s="58"/>
      <c r="D35" s="58"/>
      <c r="E35" s="2"/>
      <c r="F35" s="2"/>
    </row>
    <row r="36" spans="1:6" ht="13" x14ac:dyDescent="0.3">
      <c r="A36" s="10" t="s">
        <v>43</v>
      </c>
      <c r="B36" s="59">
        <f>D24</f>
        <v>522560</v>
      </c>
      <c r="C36" s="58">
        <f>B36*(1+$H$29)</f>
        <v>533011.19999999995</v>
      </c>
      <c r="D36" s="58">
        <f t="shared" si="7"/>
        <v>543671.424</v>
      </c>
      <c r="E36" s="58">
        <f t="shared" si="7"/>
        <v>554544.85248</v>
      </c>
      <c r="F36" s="58">
        <f t="shared" si="7"/>
        <v>565635.74952960003</v>
      </c>
    </row>
  </sheetData>
  <mergeCells count="4">
    <mergeCell ref="A16:B16"/>
    <mergeCell ref="A9:B9"/>
    <mergeCell ref="G16:H16"/>
    <mergeCell ref="E16:F16"/>
  </mergeCells>
  <pageMargins left="0.70866141732283472" right="0.70866141732283472" top="1.1417322834645669" bottom="0.74803149606299213" header="0.51181102362204722" footer="0.31496062992125984"/>
  <pageSetup paperSize="9" orientation="landscape" r:id="rId1"/>
  <headerFooter>
    <oddHeader>&amp;L&amp;"Arial,Bold"&amp;12 2016/17 PARAMETERS</oddHeader>
    <oddFooter>&amp;R&amp;D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E13"/>
  <sheetViews>
    <sheetView workbookViewId="0">
      <selection activeCell="G21" sqref="G21"/>
    </sheetView>
  </sheetViews>
  <sheetFormatPr defaultRowHeight="12.5" x14ac:dyDescent="0.25"/>
  <cols>
    <col min="2" max="3" width="16.81640625" customWidth="1"/>
    <col min="4" max="4" width="10.1796875" customWidth="1"/>
  </cols>
  <sheetData>
    <row r="1" spans="1:5" ht="13" x14ac:dyDescent="0.3">
      <c r="A1" s="13" t="s">
        <v>24</v>
      </c>
      <c r="B1" s="14"/>
      <c r="C1" s="23"/>
      <c r="D1" s="29" t="s">
        <v>22</v>
      </c>
      <c r="E1" s="30" t="s">
        <v>23</v>
      </c>
    </row>
    <row r="2" spans="1:5" ht="13" x14ac:dyDescent="0.3">
      <c r="A2" s="15"/>
      <c r="B2" s="16"/>
      <c r="C2" s="23"/>
      <c r="D2" s="31">
        <v>0.8</v>
      </c>
      <c r="E2" s="32">
        <v>1.2</v>
      </c>
    </row>
    <row r="3" spans="1:5" ht="13" x14ac:dyDescent="0.3">
      <c r="A3" s="17" t="s">
        <v>18</v>
      </c>
      <c r="B3" s="18">
        <v>304200</v>
      </c>
      <c r="C3" s="27"/>
      <c r="D3" s="15"/>
      <c r="E3" s="16"/>
    </row>
    <row r="4" spans="1:5" ht="13" x14ac:dyDescent="0.3">
      <c r="A4" s="17" t="s">
        <v>19</v>
      </c>
      <c r="B4" s="18">
        <v>450750</v>
      </c>
      <c r="C4" s="27"/>
      <c r="D4" s="33">
        <f>B3*D$2</f>
        <v>243360</v>
      </c>
      <c r="E4" s="34">
        <f>B3*E$2</f>
        <v>365040</v>
      </c>
    </row>
    <row r="5" spans="1:5" ht="13" x14ac:dyDescent="0.3">
      <c r="A5" s="17" t="s">
        <v>20</v>
      </c>
      <c r="B5" s="18">
        <v>568000</v>
      </c>
      <c r="C5" s="27"/>
      <c r="D5" s="33">
        <f>B4*D$2</f>
        <v>360600</v>
      </c>
      <c r="E5" s="34">
        <f>B4*E$2</f>
        <v>540900</v>
      </c>
    </row>
    <row r="6" spans="1:5" ht="13" thickBot="1" x14ac:dyDescent="0.3">
      <c r="A6" s="19"/>
      <c r="B6" s="20"/>
      <c r="C6" s="23"/>
      <c r="D6" s="33">
        <f>B5*D$2</f>
        <v>454400</v>
      </c>
      <c r="E6" s="34">
        <f>B5*E$2</f>
        <v>681600</v>
      </c>
    </row>
    <row r="7" spans="1:5" ht="13" thickBot="1" x14ac:dyDescent="0.3">
      <c r="D7" s="19"/>
      <c r="E7" s="20"/>
    </row>
    <row r="8" spans="1:5" ht="13" thickBot="1" x14ac:dyDescent="0.3"/>
    <row r="9" spans="1:5" ht="13" x14ac:dyDescent="0.3">
      <c r="A9" s="21" t="s">
        <v>25</v>
      </c>
      <c r="B9" s="14"/>
      <c r="C9" s="23"/>
    </row>
    <row r="10" spans="1:5" x14ac:dyDescent="0.25">
      <c r="A10" s="15"/>
      <c r="B10" s="16"/>
      <c r="C10" s="23"/>
    </row>
    <row r="11" spans="1:5" ht="13" x14ac:dyDescent="0.3">
      <c r="A11" s="17" t="s">
        <v>11</v>
      </c>
      <c r="B11" s="22">
        <v>0.107</v>
      </c>
      <c r="C11" s="28"/>
    </row>
    <row r="12" spans="1:5" ht="13" x14ac:dyDescent="0.3">
      <c r="A12" s="17" t="s">
        <v>21</v>
      </c>
      <c r="B12" s="22">
        <v>0.1</v>
      </c>
      <c r="C12" s="28"/>
    </row>
    <row r="13" spans="1:5" ht="13" thickBot="1" x14ac:dyDescent="0.3">
      <c r="A13" s="19"/>
      <c r="B13" s="20"/>
      <c r="C13" s="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Table 1 Public Service</vt:lpstr>
      <vt:lpstr>Table 2 District Health Boards</vt:lpstr>
      <vt:lpstr>Table 3 Tertiary Education Inst</vt:lpstr>
      <vt:lpstr>Table 4 Other Crown entities</vt:lpstr>
      <vt:lpstr>Table 5 Remuneration Authority</vt:lpstr>
      <vt:lpstr>2017-18 Parameters</vt:lpstr>
      <vt:lpstr>2017 GSF Rate Increase</vt:lpstr>
      <vt:lpstr>2016-17 Parameters</vt:lpstr>
      <vt:lpstr>OLD 2015-16 Parameters</vt:lpstr>
      <vt:lpstr>'Table 2 District Health Boards'!Print_Area</vt:lpstr>
      <vt:lpstr>'Table 3 Tertiary Education Inst'!Print_Area</vt:lpstr>
      <vt:lpstr>'Table 4 Other Crown entities'!Print_Area</vt:lpstr>
      <vt:lpstr>'2017 GSF Rate Increase'!Print_Titles</vt:lpstr>
      <vt:lpstr>'Table 1 Public Service'!Print_Titles</vt:lpstr>
      <vt:lpstr>'Table 2 District Health Boards'!Print_Titles</vt:lpstr>
      <vt:lpstr>'Table 3 Tertiary Education Inst'!Print_Titles</vt:lpstr>
      <vt:lpstr>'Table 4 Other Crown entities'!Print_Titles</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Debbie.Jarman@ssc.govt.nz</dc:creator>
  <cp:lastModifiedBy>Penelope Whitson</cp:lastModifiedBy>
  <cp:lastPrinted>2017-12-11T20:14:53Z</cp:lastPrinted>
  <dcterms:created xsi:type="dcterms:W3CDTF">2013-03-26T23:07:14Z</dcterms:created>
  <dcterms:modified xsi:type="dcterms:W3CDTF">2022-07-05T00:52:13Z</dcterms:modified>
</cp:coreProperties>
</file>