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defaultThemeVersion="124226"/>
  <mc:AlternateContent xmlns:mc="http://schemas.openxmlformats.org/markup-compatibility/2006">
    <mc:Choice Requires="x15">
      <x15ac:absPath xmlns:x15ac="http://schemas.microsoft.com/office/spreadsheetml/2010/11/ac" url="https://sscnz.sharepoint.com/sites/DeputyPublicServiceCommissioners/Heather Baggott/Administration/Gifts and Expenses Admin/2024-25 - HB/"/>
    </mc:Choice>
  </mc:AlternateContent>
  <xr:revisionPtr revIDLastSave="0" documentId="8_{0E0AE23D-DCE3-4051-8439-66B58E8D2ED1}" xr6:coauthVersionLast="47" xr6:coauthVersionMax="47" xr10:uidLastSave="{00000000-0000-0000-0000-000000000000}"/>
  <bookViews>
    <workbookView xWindow="-120" yWindow="-120" windowWidth="51840" windowHeight="21120" xr2:uid="{00000000-000D-0000-FFFF-FFFF00000000}"/>
  </bookViews>
  <sheets>
    <sheet name="Summary and sign-off" sheetId="13" r:id="rId1"/>
    <sheet name="Travel" sheetId="1" r:id="rId2"/>
    <sheet name="Hospitality" sheetId="2" r:id="rId3"/>
    <sheet name="All other expenses" sheetId="3" r:id="rId4"/>
    <sheet name="Gifts and benefits" sheetId="4" r:id="rId5"/>
  </sheets>
  <definedNames>
    <definedName name="_xlnm.Print_Area" localSheetId="3">'All other expenses'!$A$1:$E$21</definedName>
    <definedName name="_xlnm.Print_Area" localSheetId="4">'Gifts and benefits'!$A$1:$F$27</definedName>
    <definedName name="_xlnm.Print_Area" localSheetId="2">Hospitality!$A$1:$E$23</definedName>
    <definedName name="_xlnm.Print_Area" localSheetId="0">'Summary and sign-off'!$A$1:$F$23</definedName>
    <definedName name="_xlnm.Print_Area" localSheetId="1">Travel!$A$1:$E$52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6" i="4" l="1"/>
  <c r="C15" i="3"/>
  <c r="C16" i="2"/>
  <c r="C32" i="1"/>
  <c r="C41" i="1"/>
  <c r="C24" i="1"/>
  <c r="B6" i="13" l="1"/>
  <c r="E60" i="13"/>
  <c r="C60" i="13"/>
  <c r="C18" i="4"/>
  <c r="C17" i="4"/>
  <c r="B60" i="13" l="1"/>
  <c r="B59" i="13"/>
  <c r="D59" i="13"/>
  <c r="B58" i="13"/>
  <c r="D58" i="13"/>
  <c r="D57" i="13"/>
  <c r="B57" i="13"/>
  <c r="D56" i="13"/>
  <c r="B56" i="13"/>
  <c r="D55" i="13"/>
  <c r="B55" i="13"/>
  <c r="B2" i="4"/>
  <c r="B3" i="4"/>
  <c r="B2" i="3"/>
  <c r="B3" i="3"/>
  <c r="B2" i="2"/>
  <c r="B3" i="2"/>
  <c r="B2" i="1"/>
  <c r="B3" i="1"/>
  <c r="F58" i="13" l="1"/>
  <c r="D16" i="2" s="1"/>
  <c r="F60" i="13"/>
  <c r="E16" i="4" s="1"/>
  <c r="F59" i="13"/>
  <c r="D15" i="3" s="1"/>
  <c r="F57" i="13"/>
  <c r="D41" i="1" s="1"/>
  <c r="F56" i="13"/>
  <c r="D32" i="1" s="1"/>
  <c r="F55" i="13"/>
  <c r="D24" i="1" s="1"/>
  <c r="C13" i="13"/>
  <c r="C12" i="13"/>
  <c r="C11" i="13"/>
  <c r="C16" i="13" l="1"/>
  <c r="C17" i="13"/>
  <c r="B5" i="4" l="1"/>
  <c r="B4" i="4"/>
  <c r="B5" i="3"/>
  <c r="B4" i="3"/>
  <c r="B5" i="2"/>
  <c r="B4" i="2"/>
  <c r="B5" i="1"/>
  <c r="B4" i="1"/>
  <c r="C15" i="13" l="1"/>
  <c r="F12" i="13" l="1"/>
  <c r="C16" i="4"/>
  <c r="F11" i="13" s="1"/>
  <c r="F13" i="13" l="1"/>
  <c r="B41" i="1"/>
  <c r="B17" i="13" s="1"/>
  <c r="B32" i="1"/>
  <c r="B16" i="13" s="1"/>
  <c r="B24" i="1"/>
  <c r="B15" i="13" s="1"/>
  <c r="B15" i="3" l="1"/>
  <c r="B13" i="13" s="1"/>
  <c r="B16" i="2"/>
  <c r="B12" i="13" s="1"/>
  <c r="B11" i="13" l="1"/>
  <c r="B4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27" authorId="0" shapeId="0" xr:uid="{00000000-0006-0000-0200-000002000000}">
      <text>
        <r>
          <rPr>
            <sz val="9"/>
            <color indexed="81"/>
            <rFont val="Tahoma"/>
            <family val="2"/>
          </rPr>
          <t xml:space="preserve">
Insert additional rows as needed:
- 'right click' on a row number (left of screen)
- select 'Insert' (this will insert a row above it)
</t>
        </r>
      </text>
    </comment>
    <comment ref="A35"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<sst xmlns="http://schemas.openxmlformats.org/spreadsheetml/2006/main" count="228" uniqueCount="162">
  <si>
    <t>Secretary or Chief Executive Expenses, Gifts and Benefits Disclosure - summary &amp; sign-off*</t>
  </si>
  <si>
    <t>Organisation Name*</t>
  </si>
  <si>
    <t>Public Service Commission Te Kawa Mataaho</t>
  </si>
  <si>
    <t>Secretary or Chief Executive**</t>
  </si>
  <si>
    <t>Heather Baggott</t>
  </si>
  <si>
    <t>Disclosure period start***</t>
  </si>
  <si>
    <t>Disclosure period end***</t>
  </si>
  <si>
    <t>Agency totals check</t>
  </si>
  <si>
    <t>Secretary or Chief Executive approval****</t>
  </si>
  <si>
    <t>This disclosure has been approved by the Departmental Secretary or Chief Executive</t>
  </si>
  <si>
    <t>Other sign-off****</t>
  </si>
  <si>
    <t>Chief Financial Officer</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</si>
  <si>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</si>
  <si>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</si>
  <si>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</si>
  <si>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</si>
  <si>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Gifts and benefits</t>
  </si>
  <si>
    <t>Count</t>
  </si>
  <si>
    <t>Travel expenses</t>
  </si>
  <si>
    <t>Number offered</t>
  </si>
  <si>
    <t>Hospitality</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</si>
  <si>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</si>
  <si>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</si>
  <si>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</si>
  <si>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</si>
  <si>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</si>
  <si>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</si>
  <si>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</si>
  <si>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</si>
  <si>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or Acting Departmental secretary or Chief Executive</t>
  </si>
  <si>
    <t>*** Update if a shorter or different period is covered</t>
  </si>
  <si>
    <t>**** This disclosure must be approved by the Departmental secretary or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</si>
  <si>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</si>
  <si>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</si>
  <si>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</si>
  <si>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</si>
  <si>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</si>
  <si>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</si>
  <si>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</si>
  <si>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</si>
  <si>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</si>
  <si>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</si>
  <si>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</si>
  <si>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not yet been approved by the Departmental Secretary or Chief Executive</t>
  </si>
  <si>
    <t>Type here who else has approved this disclosure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</si>
  <si>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</si>
  <si>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</si>
  <si>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</si>
  <si>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</si>
  <si>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</si>
  <si>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</si>
  <si>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</si>
  <si>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</si>
  <si>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</si>
  <si>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</si>
  <si>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</si>
  <si>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</si>
  <si>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</si>
  <si>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</si>
  <si>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</si>
  <si>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</si>
  <si>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</si>
  <si>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</si>
  <si>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</si>
  <si>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Public Service Secretary or Chief Executive Expense Disclosure</t>
  </si>
  <si>
    <t xml:space="preserve">Organisation Name </t>
  </si>
  <si>
    <t>Public Service Secretary or Chief Executive</t>
  </si>
  <si>
    <t>Disclosure period start</t>
  </si>
  <si>
    <t>Disclosure period end</t>
  </si>
  <si>
    <t>GST on costs</t>
  </si>
  <si>
    <t>International, domestic and local travel expenses</t>
  </si>
  <si>
    <t>All expenses incurred by Public Service secretary or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</si>
  <si>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</si>
  <si>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</si>
  <si>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</si>
  <si>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</si>
  <si>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</si>
  <si>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</si>
  <si>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17 - 19 September 2024</t>
  </si>
  <si>
    <t>Attendance at the Australia New Zealand Central Agency heads (Canberra)</t>
  </si>
  <si>
    <t xml:space="preserve">Flights (including booking fees) </t>
  </si>
  <si>
    <t>Canberra</t>
  </si>
  <si>
    <t>Accommodaton (including booking fees)</t>
  </si>
  <si>
    <t xml:space="preserve">Taxi </t>
  </si>
  <si>
    <t>20 to 24 January 2025</t>
  </si>
  <si>
    <t>Global Government Forum</t>
  </si>
  <si>
    <t>Round trip flights (including booking fees)</t>
  </si>
  <si>
    <t>Singapore</t>
  </si>
  <si>
    <t xml:space="preserve">Accommodation </t>
  </si>
  <si>
    <t>5-6 June 2025</t>
  </si>
  <si>
    <t>Flights (including booking fees)</t>
  </si>
  <si>
    <t>Brisbane</t>
  </si>
  <si>
    <t>Accommodation (including booking fees)</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</si>
  <si>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</si>
  <si>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</si>
  <si>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</si>
  <si>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Attendance at the tangihanga for the Māori King</t>
  </si>
  <si>
    <t>Turangawaeawe</t>
  </si>
  <si>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</si>
  <si>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</si>
  <si>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</si>
  <si>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</si>
  <si>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Taxi from Wellington airport to home (ANZSOG Board meeting - flights and accommodation paid for by ANZSOG)</t>
  </si>
  <si>
    <t xml:space="preserve">Taxi  </t>
  </si>
  <si>
    <t>Wellington</t>
  </si>
  <si>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</si>
  <si>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</si>
  <si>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</si>
  <si>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</si>
  <si>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</si>
  <si>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</si>
  <si>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</si>
  <si>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</si>
  <si>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</si>
  <si>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Public Service secretary or chief executive in the context of their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</si>
  <si>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</si>
  <si>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</si>
  <si>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</si>
  <si>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r>
      <t xml:space="preserve">Dinner - Australia and New Zealand Public Service Commissioners conference hosted in New Zealand - </t>
    </r>
    <r>
      <rPr>
        <i/>
        <sz val="10"/>
        <color theme="1"/>
        <rFont val="Arial"/>
        <family val="2"/>
      </rPr>
      <t>note alcohol paid for personally by Heather Baggott</t>
    </r>
  </si>
  <si>
    <t>Dinner - 7 people</t>
  </si>
  <si>
    <t xml:space="preserve">Thank you gifts for hosts during Singapore trip - </t>
  </si>
  <si>
    <t>Small ceramic NZ themed dishes and a box of Whittakers chocolates</t>
  </si>
  <si>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</si>
  <si>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</si>
  <si>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</si>
  <si>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</si>
  <si>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</si>
  <si>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Public Service secretary or Chief Executive</t>
  </si>
  <si>
    <t>All Other Expenses</t>
  </si>
  <si>
    <t>All other expenditure incurred by the Public Service secretary or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</si>
  <si>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PSC)</t>
    </r>
  </si>
  <si>
    <r>
      <t xml:space="preserve">Type of expense
</t>
    </r>
    <r>
      <rPr>
        <sz val="10"/>
        <color theme="0"/>
        <rFont val="Arial"/>
        <family val="2"/>
      </rPr>
      <t>(e.g. phone and data costs, membership fees)</t>
    </r>
  </si>
  <si>
    <t>1 July 2024 - 30 June 2025</t>
  </si>
  <si>
    <t>mobile phone cost</t>
  </si>
  <si>
    <t>Mobile and data cost</t>
  </si>
  <si>
    <t xml:space="preserve">Total other expenses </t>
  </si>
  <si>
    <t>Notes</t>
  </si>
  <si>
    <t>Public Service Secretary or 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</si>
  <si>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</si>
  <si>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</si>
  <si>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Public Service secretary or chief executive by people external to the Public Service.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</si>
  <si>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</si>
  <si>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</si>
  <si>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</si>
  <si>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</si>
  <si>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</si>
  <si>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1 x gift box of chocolate</t>
  </si>
  <si>
    <t>Singapore Public Service Division, Prime Minister's Office</t>
  </si>
  <si>
    <t xml:space="preserve">The gift given to the Workforce team as a appreciation for all of the work done. </t>
  </si>
  <si>
    <t>Plaque and tablecloth with napkin</t>
  </si>
  <si>
    <t>Indonesian for Admnistrative and Bureacratic Reform</t>
  </si>
  <si>
    <t>The gift is stored at PSC for special occassions.</t>
  </si>
  <si>
    <t>Coffee</t>
  </si>
  <si>
    <t>Global Government Summit</t>
  </si>
  <si>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</si>
  <si>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</si>
  <si>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</si>
  <si>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</si>
  <si>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</si>
  <si>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</si>
  <si>
    <t>Australia New Zealand Public Service Commissioners Conference</t>
  </si>
  <si>
    <t>Flights (including fees)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</si>
</sst>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_);[Red]\(&quot;$&quot;#,##0.00\)"/>
    <numFmt numFmtId="165" formatCode="_(&quot;$&quot;* #,##0.00_);_(&quot;$&quot;* \(#,##0.00\);_(&quot;$&quot;* &quot;-&quot;??_);_(@_)"/>
    <numFmt numFmtId="166" formatCode="&quot;$&quot;#,##0.00"/>
    <numFmt numFmtId="167" formatCode="[$-1409]d\ mmmm\ yyyy;@"/>
  </numFmts>
  <fonts count="31"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i/>
      <sz val="10"/>
      <color theme="1"/>
      <name val="Arial"/>
      <family val="2"/>
    </font>
    <font>
      <b/>
      <i/>
      <sz val="10"/>
      <color theme="1"/>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0"/>
      <color rgb="FFFFC000"/>
      <name val="Arial"/>
      <family val="2"/>
    </font>
    <font>
      <sz val="12"/>
      <color theme="0" tint="-0.499984740745262"/>
      <name val="Arial"/>
      <family val="2"/>
    </font>
    <font>
      <b/>
      <sz val="14"/>
      <color theme="0"/>
      <name val="Arial"/>
      <family val="2"/>
    </font>
    <font>
      <sz val="10"/>
      <color rgb="FF000000"/>
      <name val="Arial"/>
      <family val="2"/>
      <charset val="1"/>
    </font>
  </fonts>
  <fills count="11">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99FF99"/>
        <bgColor indexed="64"/>
      </patternFill>
    </fill>
    <fill>
      <patternFill patternType="solid">
        <fgColor rgb="FFCCFFCC"/>
        <bgColor indexed="64"/>
      </patternFill>
    </fill>
  </fills>
  <borders count="14">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diagonal/>
    </border>
    <border>
      <left/>
      <right style="thin">
        <color theme="0" tint="-0.24994659260841701"/>
      </right>
      <top/>
      <bottom/>
      <diagonal/>
    </border>
  </borders>
  <cellStyleXfs count="2">
    <xf numFmtId="0" fontId="0" fillId="0" borderId="0"/>
    <xf numFmtId="165" fontId="19" fillId="0" borderId="0" applyFont="0" applyFill="0" applyBorder="0" applyAlignment="0" applyProtection="0"/>
  </cellStyleXfs>
  <cellXfs count="152">
    <xf numFmtId="0" fontId="0" fillId="0" borderId="0" xfId="0"/>
    <xf numFmtId="0" fontId="0" fillId="0" borderId="0" xfId="0" applyAlignment="1" applyProtection="1">
      <alignment wrapText="1"/>
      <protection locked="0"/>
    </xf>
    <xf numFmtId="0" fontId="0" fillId="0" borderId="0" xfId="0" applyProtection="1">
      <protection locked="0"/>
    </xf>
    <xf numFmtId="0" fontId="14" fillId="2" borderId="0" xfId="0" applyFont="1" applyFill="1" applyAlignment="1">
      <alignment vertical="center" wrapText="1" readingOrder="1"/>
    </xf>
    <xf numFmtId="0" fontId="0" fillId="5" borderId="0" xfId="0" applyFill="1" applyAlignment="1">
      <alignment wrapText="1"/>
    </xf>
    <xf numFmtId="0" fontId="14" fillId="0" borderId="0" xfId="0" applyFont="1" applyAlignment="1">
      <alignment vertical="center" wrapText="1" readingOrder="1"/>
    </xf>
    <xf numFmtId="0" fontId="13" fillId="0" borderId="0" xfId="0" applyFont="1" applyAlignment="1">
      <alignment vertical="center" wrapText="1" readingOrder="1"/>
    </xf>
    <xf numFmtId="0" fontId="17" fillId="0" borderId="0" xfId="0" applyFont="1" applyAlignment="1">
      <alignment vertical="center" wrapText="1" readingOrder="1"/>
    </xf>
    <xf numFmtId="0" fontId="17" fillId="0" borderId="3" xfId="0" applyFont="1" applyBorder="1" applyAlignment="1">
      <alignment vertical="center" wrapText="1" readingOrder="1"/>
    </xf>
    <xf numFmtId="0" fontId="24" fillId="0" borderId="3" xfId="0" applyFont="1" applyBorder="1" applyAlignment="1">
      <alignment horizontal="left" vertical="center" wrapText="1" indent="2" readingOrder="1"/>
    </xf>
    <xf numFmtId="0" fontId="0" fillId="4" borderId="0" xfId="0" applyFill="1"/>
    <xf numFmtId="0" fontId="0" fillId="5" borderId="0" xfId="0" applyFill="1"/>
    <xf numFmtId="0" fontId="4" fillId="6" borderId="0" xfId="0" applyFont="1" applyFill="1"/>
    <xf numFmtId="0" fontId="4" fillId="6" borderId="0" xfId="0" applyFont="1" applyFill="1" applyAlignment="1">
      <alignment wrapText="1"/>
    </xf>
    <xf numFmtId="0" fontId="22" fillId="0" borderId="0" xfId="0" applyFont="1"/>
    <xf numFmtId="166" fontId="21" fillId="0" borderId="0" xfId="0" applyNumberFormat="1" applyFont="1" applyAlignment="1">
      <alignment vertical="center" wrapText="1"/>
    </xf>
    <xf numFmtId="0" fontId="15" fillId="0" borderId="0" xfId="0" applyFont="1" applyAlignment="1">
      <alignment horizontal="center" vertical="center" wrapText="1"/>
    </xf>
    <xf numFmtId="0" fontId="0" fillId="0" borderId="0" xfId="0" applyAlignment="1">
      <alignment wrapText="1"/>
    </xf>
    <xf numFmtId="0" fontId="4" fillId="0" borderId="0" xfId="0" applyFont="1" applyAlignment="1">
      <alignment wrapText="1"/>
    </xf>
    <xf numFmtId="0" fontId="1" fillId="0" borderId="0" xfId="0" applyFont="1" applyAlignment="1">
      <alignment wrapText="1"/>
    </xf>
    <xf numFmtId="0" fontId="0" fillId="0" borderId="0" xfId="0" applyAlignment="1">
      <alignment vertical="center"/>
    </xf>
    <xf numFmtId="0" fontId="4" fillId="0" borderId="0" xfId="0" applyFont="1"/>
    <xf numFmtId="0" fontId="0" fillId="0" borderId="0" xfId="0" applyAlignment="1">
      <alignment horizontal="justify" vertical="center"/>
    </xf>
    <xf numFmtId="0" fontId="10" fillId="0" borderId="0" xfId="0" applyFont="1" applyAlignment="1">
      <alignment vertical="center" wrapText="1" readingOrder="1"/>
    </xf>
    <xf numFmtId="0" fontId="16" fillId="3" borderId="0" xfId="0" applyFont="1" applyFill="1" applyAlignment="1">
      <alignment vertical="center" wrapText="1"/>
    </xf>
    <xf numFmtId="0" fontId="0" fillId="0" borderId="0" xfId="0" applyAlignment="1">
      <alignment vertical="top"/>
    </xf>
    <xf numFmtId="0" fontId="0" fillId="0" borderId="0" xfId="0" applyAlignment="1">
      <alignment vertical="top" wrapText="1"/>
    </xf>
    <xf numFmtId="0" fontId="3" fillId="0" borderId="0" xfId="0" applyFont="1" applyAlignment="1">
      <alignment wrapText="1"/>
    </xf>
    <xf numFmtId="0" fontId="0" fillId="0" borderId="0" xfId="0" applyAlignment="1">
      <alignment vertical="center" wrapText="1"/>
    </xf>
    <xf numFmtId="0" fontId="2" fillId="0" borderId="0" xfId="0" applyFont="1" applyAlignment="1">
      <alignment wrapText="1"/>
    </xf>
    <xf numFmtId="0" fontId="1" fillId="0" borderId="0" xfId="0" applyFont="1" applyAlignment="1">
      <alignment vertical="center" wrapText="1"/>
    </xf>
    <xf numFmtId="0" fontId="15" fillId="3" borderId="0" xfId="0" applyFont="1" applyFill="1" applyAlignment="1">
      <alignment vertical="center" wrapText="1" readingOrder="1"/>
    </xf>
    <xf numFmtId="0" fontId="12" fillId="3" borderId="0" xfId="0" applyFont="1" applyFill="1"/>
    <xf numFmtId="1" fontId="17" fillId="0" borderId="5" xfId="0" applyNumberFormat="1" applyFont="1" applyBorder="1" applyAlignment="1">
      <alignment horizontal="center" vertical="center" wrapText="1"/>
    </xf>
    <xf numFmtId="0" fontId="11" fillId="0" borderId="0" xfId="0" applyFont="1" applyAlignment="1">
      <alignment vertical="center"/>
    </xf>
    <xf numFmtId="1" fontId="13" fillId="0" borderId="0" xfId="0" applyNumberFormat="1" applyFont="1" applyAlignment="1">
      <alignment horizontal="center" vertical="center" wrapText="1"/>
    </xf>
    <xf numFmtId="165" fontId="13" fillId="0" borderId="0" xfId="1" applyFont="1" applyFill="1" applyBorder="1" applyAlignment="1" applyProtection="1">
      <alignment vertical="center" wrapText="1" readingOrder="1"/>
    </xf>
    <xf numFmtId="0" fontId="11" fillId="0" borderId="0" xfId="0" applyFont="1" applyAlignment="1">
      <alignment vertical="center" wrapText="1"/>
    </xf>
    <xf numFmtId="0" fontId="0" fillId="5" borderId="0" xfId="0" applyFill="1" applyAlignment="1">
      <alignment horizontal="left" vertical="top"/>
    </xf>
    <xf numFmtId="0" fontId="15" fillId="3" borderId="0" xfId="0" applyFont="1" applyFill="1" applyAlignment="1">
      <alignment vertical="center" readingOrder="1"/>
    </xf>
    <xf numFmtId="0" fontId="26" fillId="0" borderId="0" xfId="0" applyFont="1"/>
    <xf numFmtId="166" fontId="15" fillId="8" borderId="0" xfId="0" applyNumberFormat="1" applyFont="1" applyFill="1" applyAlignment="1">
      <alignment horizontal="left" vertical="center" wrapText="1"/>
    </xf>
    <xf numFmtId="1" fontId="15" fillId="8" borderId="0" xfId="0" applyNumberFormat="1" applyFont="1" applyFill="1" applyAlignment="1">
      <alignment horizontal="center" vertical="center" wrapText="1"/>
    </xf>
    <xf numFmtId="164" fontId="0" fillId="0" borderId="0" xfId="0" applyNumberFormat="1" applyAlignment="1">
      <alignment wrapText="1"/>
    </xf>
    <xf numFmtId="164" fontId="15" fillId="3" borderId="0" xfId="0" applyNumberFormat="1" applyFont="1" applyFill="1" applyAlignment="1">
      <alignment vertical="center"/>
    </xf>
    <xf numFmtId="164" fontId="17" fillId="0" borderId="4" xfId="1" applyNumberFormat="1" applyFont="1" applyFill="1" applyBorder="1" applyAlignment="1" applyProtection="1">
      <alignment vertical="center" wrapText="1" readingOrder="1"/>
    </xf>
    <xf numFmtId="164" fontId="17" fillId="0" borderId="0" xfId="1" applyNumberFormat="1" applyFont="1" applyFill="1" applyBorder="1" applyAlignment="1" applyProtection="1">
      <alignment vertical="center" wrapText="1" readingOrder="1"/>
    </xf>
    <xf numFmtId="164" fontId="24" fillId="0" borderId="4" xfId="1" applyNumberFormat="1" applyFont="1" applyFill="1" applyBorder="1" applyAlignment="1" applyProtection="1">
      <alignment vertical="center" wrapText="1" readingOrder="1"/>
    </xf>
    <xf numFmtId="164" fontId="15" fillId="3" borderId="0" xfId="0" applyNumberFormat="1" applyFont="1" applyFill="1" applyAlignment="1">
      <alignment vertical="center" wrapText="1" readingOrder="1"/>
    </xf>
    <xf numFmtId="0" fontId="0" fillId="4" borderId="0" xfId="0" applyFill="1" applyAlignment="1">
      <alignment wrapText="1"/>
    </xf>
    <xf numFmtId="0" fontId="6" fillId="4" borderId="0" xfId="0" applyFont="1" applyFill="1" applyAlignment="1">
      <alignment wrapText="1"/>
    </xf>
    <xf numFmtId="0" fontId="11" fillId="0" borderId="5" xfId="1" applyNumberFormat="1" applyFont="1" applyFill="1" applyBorder="1" applyAlignment="1" applyProtection="1">
      <alignment horizontal="center" vertical="center" wrapText="1" readingOrder="1"/>
    </xf>
    <xf numFmtId="0" fontId="11" fillId="0" borderId="0" xfId="1" applyNumberFormat="1" applyFont="1" applyFill="1" applyBorder="1" applyAlignment="1" applyProtection="1">
      <alignment horizontal="center" vertical="center" wrapText="1" readingOrder="1"/>
    </xf>
    <xf numFmtId="0" fontId="25" fillId="0" borderId="5" xfId="1" applyNumberFormat="1" applyFont="1" applyFill="1" applyBorder="1" applyAlignment="1" applyProtection="1">
      <alignment horizontal="center" vertical="center" wrapText="1" readingOrder="1"/>
    </xf>
    <xf numFmtId="0" fontId="27" fillId="3" borderId="0" xfId="0" applyFont="1" applyFill="1" applyAlignment="1">
      <alignment horizontal="center" vertical="center" readingOrder="1"/>
    </xf>
    <xf numFmtId="0" fontId="16" fillId="3" borderId="0" xfId="0" applyFont="1" applyFill="1" applyAlignment="1">
      <alignment vertical="center"/>
    </xf>
    <xf numFmtId="164" fontId="16" fillId="3" borderId="0" xfId="0" applyNumberFormat="1" applyFont="1" applyFill="1" applyAlignment="1">
      <alignment vertical="center"/>
    </xf>
    <xf numFmtId="0" fontId="4" fillId="4" borderId="0" xfId="0" applyFont="1" applyFill="1" applyAlignment="1">
      <alignment wrapText="1"/>
    </xf>
    <xf numFmtId="0" fontId="4" fillId="5" borderId="0" xfId="0" applyFont="1" applyFill="1" applyAlignment="1">
      <alignment wrapText="1"/>
    </xf>
    <xf numFmtId="1" fontId="0" fillId="5" borderId="0" xfId="0" applyNumberFormat="1" applyFill="1" applyAlignment="1">
      <alignment horizontal="center"/>
    </xf>
    <xf numFmtId="0" fontId="0" fillId="5" borderId="0" xfId="0" applyFill="1" applyAlignment="1">
      <alignment horizontal="center"/>
    </xf>
    <xf numFmtId="1" fontId="0" fillId="4" borderId="0" xfId="0" applyNumberFormat="1" applyFill="1" applyAlignment="1">
      <alignment horizontal="center"/>
    </xf>
    <xf numFmtId="0" fontId="0" fillId="4" borderId="0" xfId="0" applyFill="1" applyAlignment="1">
      <alignment horizontal="center"/>
    </xf>
    <xf numFmtId="0" fontId="4" fillId="4" borderId="0" xfId="0" applyFont="1" applyFill="1"/>
    <xf numFmtId="2" fontId="0" fillId="4" borderId="0" xfId="0" applyNumberFormat="1" applyFill="1" applyAlignment="1">
      <alignment vertical="top"/>
    </xf>
    <xf numFmtId="0" fontId="0" fillId="4" borderId="0" xfId="0" applyFill="1" applyAlignment="1">
      <alignment horizontal="left" vertical="top" wrapText="1"/>
    </xf>
    <xf numFmtId="0" fontId="0" fillId="5" borderId="0" xfId="0" applyFill="1" applyAlignment="1">
      <alignment horizontal="left" vertical="top" wrapText="1"/>
    </xf>
    <xf numFmtId="0" fontId="4" fillId="5" borderId="0" xfId="0" applyFont="1" applyFill="1" applyAlignment="1">
      <alignment horizontal="center" vertical="top"/>
    </xf>
    <xf numFmtId="1" fontId="4" fillId="5" borderId="0" xfId="0" applyNumberFormat="1" applyFont="1" applyFill="1" applyAlignment="1">
      <alignment horizontal="center"/>
    </xf>
    <xf numFmtId="0" fontId="4" fillId="4" borderId="0" xfId="0" applyFont="1" applyFill="1" applyAlignment="1">
      <alignment horizontal="center" wrapText="1"/>
    </xf>
    <xf numFmtId="0" fontId="4" fillId="5" borderId="0" xfId="0" applyFont="1" applyFill="1" applyAlignment="1">
      <alignment horizontal="center" wrapText="1"/>
    </xf>
    <xf numFmtId="0" fontId="14" fillId="3" borderId="0" xfId="0" applyFont="1" applyFill="1" applyAlignment="1">
      <alignment vertical="center" wrapText="1" readingOrder="1"/>
    </xf>
    <xf numFmtId="165" fontId="14" fillId="3" borderId="0" xfId="1" applyFont="1" applyFill="1" applyBorder="1" applyAlignment="1" applyProtection="1">
      <alignment horizontal="center" vertical="center" wrapText="1" readingOrder="1"/>
    </xf>
    <xf numFmtId="165" fontId="14" fillId="0" borderId="0" xfId="1" applyFont="1" applyFill="1" applyBorder="1" applyAlignment="1" applyProtection="1">
      <alignment horizontal="center" vertical="center" wrapText="1" readingOrder="1"/>
    </xf>
    <xf numFmtId="0" fontId="14" fillId="7" borderId="0" xfId="0" applyFont="1" applyFill="1" applyAlignment="1">
      <alignment vertical="center" wrapText="1" readingOrder="1"/>
    </xf>
    <xf numFmtId="165" fontId="14" fillId="7" borderId="0" xfId="1" applyFont="1" applyFill="1" applyBorder="1" applyAlignment="1" applyProtection="1">
      <alignment horizontal="center" vertical="center" wrapText="1" readingOrder="1"/>
    </xf>
    <xf numFmtId="0" fontId="16" fillId="0" borderId="0" xfId="0" applyFont="1" applyAlignment="1">
      <alignment wrapText="1"/>
    </xf>
    <xf numFmtId="0" fontId="12" fillId="0" borderId="0" xfId="0" applyFont="1"/>
    <xf numFmtId="167" fontId="11" fillId="9" borderId="3" xfId="0" applyNumberFormat="1" applyFont="1" applyFill="1" applyBorder="1" applyAlignment="1" applyProtection="1">
      <alignment vertical="center"/>
      <protection locked="0"/>
    </xf>
    <xf numFmtId="164" fontId="11" fillId="9" borderId="4" xfId="0" applyNumberFormat="1" applyFont="1" applyFill="1" applyBorder="1" applyAlignment="1" applyProtection="1">
      <alignment vertical="center" wrapText="1"/>
      <protection locked="0"/>
    </xf>
    <xf numFmtId="0" fontId="11" fillId="9" borderId="4" xfId="0" applyFont="1" applyFill="1" applyBorder="1" applyAlignment="1" applyProtection="1">
      <alignment vertical="center" wrapText="1"/>
      <protection locked="0"/>
    </xf>
    <xf numFmtId="0" fontId="11" fillId="9" borderId="5" xfId="0" applyFont="1" applyFill="1" applyBorder="1" applyAlignment="1" applyProtection="1">
      <alignment vertical="center" wrapText="1"/>
      <protection locked="0"/>
    </xf>
    <xf numFmtId="167" fontId="11" fillId="9" borderId="3" xfId="0" applyNumberFormat="1" applyFont="1" applyFill="1" applyBorder="1" applyAlignment="1" applyProtection="1">
      <alignment vertical="center" wrapText="1"/>
      <protection locked="0"/>
    </xf>
    <xf numFmtId="0" fontId="0" fillId="9" borderId="4" xfId="0" applyFill="1" applyBorder="1" applyAlignment="1" applyProtection="1">
      <alignment vertical="center" wrapText="1"/>
      <protection locked="0"/>
    </xf>
    <xf numFmtId="0" fontId="0" fillId="9" borderId="5" xfId="0" applyFill="1" applyBorder="1" applyAlignment="1" applyProtection="1">
      <alignment vertical="center" wrapText="1"/>
      <protection locked="0"/>
    </xf>
    <xf numFmtId="0" fontId="11" fillId="9" borderId="4" xfId="0" applyFont="1" applyFill="1" applyBorder="1" applyAlignment="1" applyProtection="1">
      <alignment horizontal="left" vertical="center" wrapText="1"/>
      <protection locked="0"/>
    </xf>
    <xf numFmtId="164" fontId="11" fillId="9" borderId="4" xfId="0" applyNumberFormat="1" applyFont="1" applyFill="1" applyBorder="1" applyAlignment="1" applyProtection="1">
      <alignment horizontal="right" vertical="center" wrapText="1"/>
      <protection locked="0"/>
    </xf>
    <xf numFmtId="167" fontId="11" fillId="9" borderId="7" xfId="0" applyNumberFormat="1" applyFont="1" applyFill="1" applyBorder="1" applyAlignment="1" applyProtection="1">
      <alignment vertical="center" wrapText="1"/>
      <protection locked="0"/>
    </xf>
    <xf numFmtId="164" fontId="11" fillId="9" borderId="8" xfId="0" applyNumberFormat="1" applyFont="1" applyFill="1" applyBorder="1" applyAlignment="1" applyProtection="1">
      <alignment vertical="center" wrapText="1"/>
      <protection locked="0"/>
    </xf>
    <xf numFmtId="0" fontId="11" fillId="9" borderId="8" xfId="0" applyFont="1" applyFill="1" applyBorder="1" applyAlignment="1" applyProtection="1">
      <alignment vertical="center" wrapText="1"/>
      <protection locked="0"/>
    </xf>
    <xf numFmtId="0" fontId="11" fillId="9" borderId="9" xfId="0" applyFont="1" applyFill="1" applyBorder="1" applyAlignment="1" applyProtection="1">
      <alignment vertical="center" wrapText="1"/>
      <protection locked="0"/>
    </xf>
    <xf numFmtId="167" fontId="11" fillId="3" borderId="3" xfId="0" applyNumberFormat="1" applyFont="1" applyFill="1" applyBorder="1" applyAlignment="1" applyProtection="1">
      <alignment vertical="center"/>
      <protection locked="0"/>
    </xf>
    <xf numFmtId="164" fontId="11" fillId="3" borderId="4" xfId="0" applyNumberFormat="1" applyFont="1" applyFill="1" applyBorder="1" applyAlignment="1" applyProtection="1">
      <alignment vertical="center" wrapText="1"/>
      <protection locked="0"/>
    </xf>
    <xf numFmtId="0" fontId="11" fillId="3" borderId="4" xfId="0" applyFont="1" applyFill="1" applyBorder="1" applyAlignment="1" applyProtection="1">
      <alignment vertical="center" wrapText="1"/>
      <protection locked="0"/>
    </xf>
    <xf numFmtId="0" fontId="11" fillId="3" borderId="5" xfId="0" applyFont="1" applyFill="1" applyBorder="1" applyAlignment="1" applyProtection="1">
      <alignment vertical="center" wrapText="1"/>
      <protection locked="0"/>
    </xf>
    <xf numFmtId="0" fontId="16" fillId="3" borderId="0" xfId="0" applyFont="1" applyFill="1" applyAlignment="1">
      <alignment horizontal="left" vertical="center" wrapText="1"/>
    </xf>
    <xf numFmtId="0" fontId="15" fillId="3" borderId="0" xfId="0" applyFont="1" applyFill="1" applyAlignment="1">
      <alignment horizontal="left" vertical="center" readingOrder="1"/>
    </xf>
    <xf numFmtId="166" fontId="15" fillId="3" borderId="0" xfId="0" applyNumberFormat="1" applyFont="1" applyFill="1" applyAlignment="1">
      <alignment horizontal="left" vertical="center" wrapText="1"/>
    </xf>
    <xf numFmtId="1" fontId="15" fillId="3" borderId="0" xfId="0" applyNumberFormat="1" applyFont="1" applyFill="1" applyAlignment="1">
      <alignment horizontal="center" vertical="center" wrapText="1"/>
    </xf>
    <xf numFmtId="166" fontId="27" fillId="3" borderId="0" xfId="0" applyNumberFormat="1" applyFont="1" applyFill="1" applyAlignment="1">
      <alignment horizontal="center" vertical="center" wrapText="1"/>
    </xf>
    <xf numFmtId="167" fontId="11" fillId="10" borderId="3" xfId="0" applyNumberFormat="1" applyFont="1" applyFill="1" applyBorder="1" applyAlignment="1" applyProtection="1">
      <alignment vertical="center"/>
      <protection locked="0"/>
    </xf>
    <xf numFmtId="164" fontId="11" fillId="10" borderId="4" xfId="0" applyNumberFormat="1" applyFont="1" applyFill="1" applyBorder="1" applyAlignment="1" applyProtection="1">
      <alignment vertical="center" wrapText="1"/>
      <protection locked="0"/>
    </xf>
    <xf numFmtId="0" fontId="11" fillId="10" borderId="4" xfId="0" applyFont="1" applyFill="1" applyBorder="1" applyAlignment="1" applyProtection="1">
      <alignment vertical="center" wrapText="1"/>
      <protection locked="0"/>
    </xf>
    <xf numFmtId="0" fontId="11" fillId="10" borderId="5" xfId="0" applyFont="1" applyFill="1" applyBorder="1" applyAlignment="1" applyProtection="1">
      <alignment vertical="center" wrapText="1"/>
      <protection locked="0"/>
    </xf>
    <xf numFmtId="167" fontId="11" fillId="10" borderId="3" xfId="0" applyNumberFormat="1" applyFont="1" applyFill="1" applyBorder="1" applyAlignment="1" applyProtection="1">
      <alignment vertical="center" wrapText="1"/>
      <protection locked="0"/>
    </xf>
    <xf numFmtId="0" fontId="0" fillId="10" borderId="4" xfId="0" applyFill="1" applyBorder="1" applyAlignment="1" applyProtection="1">
      <alignment vertical="center" wrapText="1"/>
      <protection locked="0"/>
    </xf>
    <xf numFmtId="0" fontId="0" fillId="10" borderId="5" xfId="0" applyFill="1" applyBorder="1" applyAlignment="1" applyProtection="1">
      <alignment vertical="center" wrapText="1"/>
      <protection locked="0"/>
    </xf>
    <xf numFmtId="0" fontId="0" fillId="10" borderId="4" xfId="0" applyFill="1" applyBorder="1" applyAlignment="1" applyProtection="1">
      <alignment horizontal="left" vertical="center" wrapText="1"/>
      <protection locked="0"/>
    </xf>
    <xf numFmtId="0" fontId="11" fillId="10" borderId="4" xfId="0" applyFont="1" applyFill="1" applyBorder="1" applyAlignment="1" applyProtection="1">
      <alignment horizontal="left" vertical="center" wrapText="1"/>
      <protection locked="0"/>
    </xf>
    <xf numFmtId="164" fontId="11" fillId="10" borderId="4" xfId="0" applyNumberFormat="1" applyFont="1" applyFill="1" applyBorder="1" applyAlignment="1" applyProtection="1">
      <alignment horizontal="right" vertical="center" wrapText="1"/>
      <protection locked="0"/>
    </xf>
    <xf numFmtId="0" fontId="0" fillId="10" borderId="5" xfId="0" applyFill="1" applyBorder="1" applyAlignment="1" applyProtection="1">
      <alignment horizontal="left" vertical="center" wrapText="1"/>
      <protection locked="0"/>
    </xf>
    <xf numFmtId="0" fontId="27" fillId="3" borderId="0" xfId="0" applyFont="1" applyFill="1" applyAlignment="1">
      <alignment horizontal="center" vertical="center" wrapText="1"/>
    </xf>
    <xf numFmtId="167" fontId="11" fillId="10" borderId="3" xfId="0" applyNumberFormat="1" applyFont="1" applyFill="1" applyBorder="1" applyAlignment="1" applyProtection="1">
      <alignment horizontal="left" vertical="center"/>
      <protection locked="0"/>
    </xf>
    <xf numFmtId="167" fontId="11" fillId="10" borderId="3" xfId="0" applyNumberFormat="1" applyFont="1" applyFill="1" applyBorder="1" applyAlignment="1" applyProtection="1">
      <alignment horizontal="left" vertical="center" wrapText="1"/>
      <protection locked="0"/>
    </xf>
    <xf numFmtId="164" fontId="11" fillId="10" borderId="4" xfId="0" applyNumberFormat="1" applyFont="1" applyFill="1" applyBorder="1" applyAlignment="1" applyProtection="1">
      <alignment horizontal="left" vertical="center" wrapText="1"/>
      <protection locked="0"/>
    </xf>
    <xf numFmtId="0" fontId="11" fillId="10" borderId="10" xfId="0" applyFont="1" applyFill="1" applyBorder="1" applyAlignment="1" applyProtection="1">
      <alignment horizontal="left" vertical="center" wrapText="1"/>
      <protection locked="0"/>
    </xf>
    <xf numFmtId="167" fontId="11" fillId="10" borderId="7" xfId="0" applyNumberFormat="1" applyFont="1" applyFill="1" applyBorder="1" applyAlignment="1" applyProtection="1">
      <alignment horizontal="left" vertical="center"/>
      <protection locked="0"/>
    </xf>
    <xf numFmtId="167" fontId="11" fillId="10" borderId="11" xfId="0" applyNumberFormat="1" applyFont="1" applyFill="1" applyBorder="1" applyAlignment="1" applyProtection="1">
      <alignment horizontal="left" vertical="center"/>
      <protection locked="0"/>
    </xf>
    <xf numFmtId="167" fontId="11" fillId="10" borderId="7" xfId="0" applyNumberFormat="1" applyFont="1" applyFill="1" applyBorder="1" applyAlignment="1" applyProtection="1">
      <alignment vertical="center"/>
      <protection locked="0"/>
    </xf>
    <xf numFmtId="0" fontId="11" fillId="10" borderId="8" xfId="0" applyFont="1" applyFill="1" applyBorder="1" applyAlignment="1" applyProtection="1">
      <alignment vertical="center" wrapText="1"/>
      <protection locked="0"/>
    </xf>
    <xf numFmtId="0" fontId="30" fillId="0" borderId="0" xfId="0" applyFont="1" applyProtection="1">
      <protection locked="0"/>
    </xf>
    <xf numFmtId="0" fontId="11" fillId="0" borderId="0" xfId="0" applyFont="1" applyAlignment="1">
      <alignment horizontal="center" vertical="center" wrapText="1" readingOrder="1"/>
    </xf>
    <xf numFmtId="0" fontId="10" fillId="10" borderId="2" xfId="0" applyFont="1" applyFill="1" applyBorder="1" applyAlignment="1" applyProtection="1">
      <alignment horizontal="left" vertical="center" wrapText="1" readingOrder="1"/>
      <protection locked="0"/>
    </xf>
    <xf numFmtId="0" fontId="9" fillId="0" borderId="6" xfId="0" applyFont="1" applyBorder="1" applyAlignment="1">
      <alignment horizontal="left" vertical="center"/>
    </xf>
    <xf numFmtId="0" fontId="29" fillId="2" borderId="0" xfId="0" applyFont="1" applyFill="1" applyAlignment="1">
      <alignment horizontal="center" vertical="center"/>
    </xf>
    <xf numFmtId="0" fontId="28" fillId="10" borderId="2" xfId="0" applyFont="1" applyFill="1" applyBorder="1" applyAlignment="1" applyProtection="1">
      <alignment horizontal="left" vertical="center" wrapText="1" readingOrder="1"/>
      <protection locked="0"/>
    </xf>
    <xf numFmtId="167" fontId="28" fillId="10" borderId="2" xfId="0" applyNumberFormat="1" applyFont="1" applyFill="1" applyBorder="1" applyAlignment="1" applyProtection="1">
      <alignment horizontal="left" vertical="center" wrapText="1" readingOrder="1"/>
      <protection locked="0"/>
    </xf>
    <xf numFmtId="0" fontId="18" fillId="2" borderId="0" xfId="0" applyFont="1" applyFill="1" applyAlignment="1">
      <alignment horizontal="center" vertical="center"/>
    </xf>
    <xf numFmtId="0" fontId="14" fillId="3" borderId="0" xfId="0" applyFont="1" applyFill="1" applyAlignment="1">
      <alignment horizontal="center" vertical="center" wrapText="1" readingOrder="1"/>
    </xf>
    <xf numFmtId="167" fontId="9" fillId="0" borderId="2" xfId="0" applyNumberFormat="1" applyFont="1" applyBorder="1" applyAlignment="1">
      <alignment horizontal="left" vertical="center" wrapText="1" readingOrder="1"/>
    </xf>
    <xf numFmtId="0" fontId="3" fillId="0" borderId="1" xfId="0" applyFont="1" applyBorder="1" applyAlignment="1">
      <alignment horizontal="center" vertical="center" wrapText="1" readingOrder="1"/>
    </xf>
    <xf numFmtId="0" fontId="3" fillId="0" borderId="0" xfId="0" applyFont="1" applyAlignment="1">
      <alignment horizontal="center" vertical="center" wrapText="1" readingOrder="1"/>
    </xf>
    <xf numFmtId="0" fontId="5" fillId="0" borderId="1" xfId="0" applyFont="1" applyBorder="1" applyAlignment="1">
      <alignment horizontal="center" vertical="center" wrapText="1" readingOrder="1"/>
    </xf>
    <xf numFmtId="0" fontId="5" fillId="0" borderId="0" xfId="0" applyFont="1" applyAlignment="1">
      <alignment horizontal="center" vertical="center" wrapText="1" readingOrder="1"/>
    </xf>
    <xf numFmtId="0" fontId="27" fillId="3" borderId="0" xfId="0" applyFont="1" applyFill="1" applyAlignment="1">
      <alignment horizontal="center" vertical="center" wrapText="1"/>
    </xf>
    <xf numFmtId="0" fontId="16" fillId="3" borderId="0" xfId="0" applyFont="1" applyFill="1" applyAlignment="1">
      <alignment horizontal="center" vertical="center" wrapText="1" readingOrder="1"/>
    </xf>
    <xf numFmtId="0" fontId="11" fillId="10" borderId="8" xfId="0" applyFont="1" applyFill="1" applyBorder="1" applyAlignment="1" applyProtection="1">
      <alignment horizontal="left" vertical="center" wrapText="1"/>
      <protection locked="0"/>
    </xf>
    <xf numFmtId="0" fontId="11" fillId="10" borderId="12" xfId="0" applyFont="1" applyFill="1" applyBorder="1" applyAlignment="1" applyProtection="1">
      <alignment horizontal="left" vertical="center" wrapText="1"/>
      <protection locked="0"/>
    </xf>
    <xf numFmtId="0" fontId="11" fillId="10" borderId="10" xfId="0" applyFont="1" applyFill="1" applyBorder="1" applyAlignment="1" applyProtection="1">
      <alignment horizontal="left" vertical="center" wrapText="1"/>
      <protection locked="0"/>
    </xf>
    <xf numFmtId="167" fontId="11" fillId="10" borderId="7" xfId="0" applyNumberFormat="1" applyFont="1" applyFill="1" applyBorder="1" applyAlignment="1" applyProtection="1">
      <alignment horizontal="left" vertical="center"/>
      <protection locked="0"/>
    </xf>
    <xf numFmtId="167" fontId="11" fillId="10" borderId="13" xfId="0" applyNumberFormat="1" applyFont="1" applyFill="1" applyBorder="1" applyAlignment="1" applyProtection="1">
      <alignment horizontal="left" vertical="center"/>
      <protection locked="0"/>
    </xf>
    <xf numFmtId="167" fontId="11" fillId="10" borderId="11" xfId="0" applyNumberFormat="1" applyFont="1" applyFill="1" applyBorder="1" applyAlignment="1" applyProtection="1">
      <alignment horizontal="left" vertical="center"/>
      <protection locked="0"/>
    </xf>
    <xf numFmtId="167" fontId="11" fillId="10" borderId="8" xfId="0" applyNumberFormat="1" applyFont="1" applyFill="1" applyBorder="1" applyAlignment="1" applyProtection="1">
      <alignment horizontal="left" vertical="center"/>
      <protection locked="0"/>
    </xf>
    <xf numFmtId="167" fontId="11" fillId="10" borderId="10" xfId="0" applyNumberFormat="1" applyFont="1" applyFill="1" applyBorder="1" applyAlignment="1" applyProtection="1">
      <alignment horizontal="left" vertical="center"/>
      <protection locked="0"/>
    </xf>
    <xf numFmtId="167" fontId="11" fillId="10" borderId="7" xfId="0" applyNumberFormat="1" applyFont="1" applyFill="1" applyBorder="1" applyAlignment="1" applyProtection="1">
      <alignment horizontal="left" vertical="center" wrapText="1"/>
      <protection locked="0"/>
    </xf>
    <xf numFmtId="167" fontId="11" fillId="10" borderId="11" xfId="0" applyNumberFormat="1" applyFont="1" applyFill="1" applyBorder="1" applyAlignment="1" applyProtection="1">
      <alignment horizontal="left" vertical="center" wrapText="1"/>
      <protection locked="0"/>
    </xf>
    <xf numFmtId="0" fontId="5" fillId="0" borderId="0" xfId="0" applyFont="1" applyAlignment="1">
      <alignment horizontal="center" vertical="center" wrapText="1"/>
    </xf>
    <xf numFmtId="0" fontId="6" fillId="0" borderId="0" xfId="0" applyFont="1" applyAlignment="1">
      <alignment horizontal="center" vertical="center" wrapText="1"/>
    </xf>
    <xf numFmtId="0" fontId="3" fillId="0" borderId="0" xfId="0" applyFont="1" applyAlignment="1">
      <alignment horizontal="center" vertical="center" wrapText="1"/>
    </xf>
    <xf numFmtId="0" fontId="9" fillId="0" borderId="0" xfId="0" applyFont="1"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horizontal="center" vertical="center"/>
    </xf>
  </cellXfs>
  <cellStyles count="2">
    <cellStyle name="Currency" xfId="1" builtinId="4"/>
    <cellStyle name="Normal" xfId="0" builtinId="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61"/>
  <sheetViews>
    <sheetView tabSelected="1" zoomScaleNormal="100" workbookViewId="0">
      <selection activeCell="A9" sqref="A9:F9"/>
    </sheetView>
  </sheetViews>
  <sheetFormatPr defaultColWidth="0" defaultRowHeight="12.75" zeroHeight="1" x14ac:dyDescent="0.2"/>
  <cols>
    <col min="1" max="1" width="35.7109375" customWidth="1"/>
    <col min="2" max="2" width="21.5703125" customWidth="1"/>
    <col min="3" max="3" width="33.5703125" customWidth="1"/>
    <col min="4" max="4" width="4.42578125" customWidth="1"/>
    <col min="5" max="5" width="29" customWidth="1"/>
    <col min="6" max="6" width="19" customWidth="1"/>
    <col min="7" max="7" width="42" customWidth="1"/>
    <col min="8" max="11" width="9.140625" hidden="1" customWidth="1"/>
    <col min="12" max="16384" width="9.140625" hidden="1"/>
  </cols>
  <sheetData>
    <row r="1" spans="1:11" ht="26.25" customHeight="1" x14ac:dyDescent="0.2">
      <c r="A1" s="124" t="s">
        <v>0</v>
      </c>
      <c r="B1" s="124"/>
      <c r="C1" s="124"/>
      <c r="D1" s="124"/>
      <c r="E1" s="124"/>
      <c r="F1" s="124"/>
      <c r="G1" s="17"/>
      <c r="H1" s="17"/>
      <c r="I1" s="17"/>
      <c r="J1" s="17"/>
      <c r="K1" s="17"/>
    </row>
    <row r="2" spans="1:11" ht="21" customHeight="1" x14ac:dyDescent="0.2">
      <c r="A2" s="3" t="s">
        <v>1</v>
      </c>
      <c r="B2" s="125" t="s">
        <v>2</v>
      </c>
      <c r="C2" s="125"/>
      <c r="D2" s="125"/>
      <c r="E2" s="125"/>
      <c r="F2" s="125"/>
      <c r="G2" s="17"/>
      <c r="H2" s="17"/>
      <c r="I2" s="17"/>
      <c r="J2" s="17"/>
      <c r="K2" s="17"/>
    </row>
    <row r="3" spans="1:11" ht="15.75" x14ac:dyDescent="0.2">
      <c r="A3" s="3" t="s">
        <v>3</v>
      </c>
      <c r="B3" s="125" t="s">
        <v>4</v>
      </c>
      <c r="C3" s="125"/>
      <c r="D3" s="125"/>
      <c r="E3" s="125"/>
      <c r="F3" s="125"/>
      <c r="G3" s="17"/>
      <c r="H3" s="17"/>
      <c r="I3" s="17"/>
      <c r="J3" s="17"/>
      <c r="K3" s="17"/>
    </row>
    <row r="4" spans="1:11" ht="21" customHeight="1" x14ac:dyDescent="0.2">
      <c r="A4" s="3" t="s">
        <v>5</v>
      </c>
      <c r="B4" s="126">
        <v>45474</v>
      </c>
      <c r="C4" s="126"/>
      <c r="D4" s="126"/>
      <c r="E4" s="126"/>
      <c r="F4" s="126"/>
      <c r="G4" s="17"/>
      <c r="H4" s="17"/>
      <c r="I4" s="17"/>
      <c r="J4" s="17"/>
      <c r="K4" s="17"/>
    </row>
    <row r="5" spans="1:11" ht="21" customHeight="1" x14ac:dyDescent="0.2">
      <c r="A5" s="3" t="s">
        <v>6</v>
      </c>
      <c r="B5" s="126">
        <v>45838</v>
      </c>
      <c r="C5" s="126"/>
      <c r="D5" s="126"/>
      <c r="E5" s="126"/>
      <c r="F5" s="126"/>
      <c r="G5" s="17"/>
      <c r="H5" s="17"/>
      <c r="I5" s="17"/>
      <c r="J5" s="17"/>
      <c r="K5" s="17"/>
    </row>
    <row r="6" spans="1:11" ht="21" customHeight="1" x14ac:dyDescent="0.2">
      <c r="A6" s="3" t="s">
        <v>7</v>
      </c>
      <c r="B6" s="123" t="str">
        <f>IF(AND(Travel!B7&lt;&gt;A30,Hospitality!B7&lt;&gt;A30,'All other expenses'!B7&lt;&gt;A30,'Gifts and benefits'!B7&lt;&gt;A30),A31,IF(AND(Travel!B7=A30,Hospitality!B7=A30,'All other expenses'!B7=A30,'Gifts and benefits'!B7=A30),A33,A32))</f>
        <v>Data and totals checked on all sheets</v>
      </c>
      <c r="C6" s="123"/>
      <c r="D6" s="123"/>
      <c r="E6" s="123"/>
      <c r="F6" s="123"/>
      <c r="G6" s="23"/>
      <c r="H6" s="17"/>
      <c r="I6" s="17"/>
      <c r="J6" s="17"/>
      <c r="K6" s="17"/>
    </row>
    <row r="7" spans="1:11" ht="31.5" x14ac:dyDescent="0.2">
      <c r="A7" s="3" t="s">
        <v>8</v>
      </c>
      <c r="B7" s="122" t="s">
        <v>9</v>
      </c>
      <c r="C7" s="122"/>
      <c r="D7" s="122"/>
      <c r="E7" s="122"/>
      <c r="F7" s="122"/>
      <c r="G7" s="23"/>
      <c r="H7" s="17"/>
      <c r="I7" s="17"/>
      <c r="J7" s="17"/>
      <c r="K7" s="17"/>
    </row>
    <row r="8" spans="1:11" ht="25.5" customHeight="1" x14ac:dyDescent="0.2">
      <c r="A8" s="3" t="s">
        <v>10</v>
      </c>
      <c r="B8" s="122" t="s">
        <v>11</v>
      </c>
      <c r="C8" s="122"/>
      <c r="D8" s="122"/>
      <c r="E8" s="122"/>
      <c r="F8" s="122"/>
      <c r="G8" s="23"/>
      <c r="H8" s="17"/>
      <c r="I8" s="17"/>
      <c r="J8" s="17"/>
      <c r="K8" s="17"/>
    </row>
    <row r="9" spans="1:11" ht="66.75" customHeight="1" x14ac:dyDescent="0.2">
      <c r="A9" s="121" t="s">
        <v>12</v>
      </c>
      <c r="B9" s="121"/>
      <c r="C9" s="121"/>
      <c r="D9" s="121"/>
      <c r="E9" s="121"/>
      <c r="F9" s="121"/>
      <c r="G9" s="23"/>
      <c r="H9" s="17"/>
      <c r="I9" s="17"/>
      <c r="J9" s="17"/>
      <c r="K9" s="17"/>
    </row>
    <row r="10" spans="1:11" s="77" customFormat="1" ht="36" customHeight="1" x14ac:dyDescent="0.2">
      <c r="A10" s="71" t="s">
        <v>13</v>
      </c>
      <c r="B10" s="72" t="s">
        <v>14</v>
      </c>
      <c r="C10" s="72" t="s">
        <v>15</v>
      </c>
      <c r="D10" s="73"/>
      <c r="E10" s="74" t="s">
        <v>16</v>
      </c>
      <c r="F10" s="75" t="s">
        <v>17</v>
      </c>
      <c r="G10" s="76"/>
      <c r="H10" s="76"/>
      <c r="I10" s="76"/>
      <c r="J10" s="76"/>
      <c r="K10" s="76"/>
    </row>
    <row r="11" spans="1:11" ht="27.75" customHeight="1" x14ac:dyDescent="0.2">
      <c r="A11" s="8" t="s">
        <v>18</v>
      </c>
      <c r="B11" s="45">
        <f>B15+B16+B17</f>
        <v>10336.999999999998</v>
      </c>
      <c r="C11" s="51" t="str">
        <f>IF(Travel!B6="",A34,Travel!B6)</f>
        <v>Figures exclude GST</v>
      </c>
      <c r="D11" s="6"/>
      <c r="E11" s="8" t="s">
        <v>19</v>
      </c>
      <c r="F11" s="33">
        <f>'Gifts and benefits'!C16</f>
        <v>3</v>
      </c>
      <c r="G11" s="29"/>
      <c r="H11" s="29"/>
      <c r="I11" s="29"/>
      <c r="J11" s="29"/>
      <c r="K11" s="29"/>
    </row>
    <row r="12" spans="1:11" ht="27.75" customHeight="1" x14ac:dyDescent="0.2">
      <c r="A12" s="8" t="s">
        <v>20</v>
      </c>
      <c r="B12" s="45">
        <f>Hospitality!B16</f>
        <v>434.67999999999995</v>
      </c>
      <c r="C12" s="51" t="str">
        <f>IF(Hospitality!B6="",A34,Hospitality!B6)</f>
        <v>Figures exclude GST</v>
      </c>
      <c r="D12" s="6"/>
      <c r="E12" s="8" t="s">
        <v>21</v>
      </c>
      <c r="F12" s="33">
        <f>'Gifts and benefits'!C17</f>
        <v>3</v>
      </c>
      <c r="G12" s="29"/>
      <c r="H12" s="29"/>
      <c r="I12" s="29"/>
      <c r="J12" s="29"/>
      <c r="K12" s="29"/>
    </row>
    <row r="13" spans="1:11" ht="27.75" customHeight="1" x14ac:dyDescent="0.2">
      <c r="A13" s="8" t="s">
        <v>22</v>
      </c>
      <c r="B13" s="45">
        <f>'All other expenses'!B15</f>
        <v>358</v>
      </c>
      <c r="C13" s="51" t="str">
        <f>IF('All other expenses'!B6="",A34,'All other expenses'!B6)</f>
        <v>Figures exclude GST</v>
      </c>
      <c r="D13" s="6"/>
      <c r="E13" s="8" t="s">
        <v>23</v>
      </c>
      <c r="F13" s="33">
        <f>'Gifts and benefits'!C18</f>
        <v>0</v>
      </c>
      <c r="G13" s="17"/>
      <c r="H13" s="17"/>
      <c r="I13" s="17"/>
      <c r="J13" s="17"/>
      <c r="K13" s="17"/>
    </row>
    <row r="14" spans="1:11" ht="12.75" customHeight="1" x14ac:dyDescent="0.2">
      <c r="A14" s="7"/>
      <c r="B14" s="46"/>
      <c r="C14" s="52"/>
      <c r="D14" s="34"/>
      <c r="E14" s="6"/>
      <c r="F14" s="35"/>
      <c r="G14" s="17"/>
      <c r="H14" s="17"/>
      <c r="I14" s="17"/>
      <c r="J14" s="17"/>
      <c r="K14" s="17"/>
    </row>
    <row r="15" spans="1:11" ht="27.75" customHeight="1" x14ac:dyDescent="0.2">
      <c r="A15" s="9" t="s">
        <v>24</v>
      </c>
      <c r="B15" s="47">
        <f>Travel!B24</f>
        <v>9463.4599999999991</v>
      </c>
      <c r="C15" s="53" t="str">
        <f>C11</f>
        <v>Figures exclude GST</v>
      </c>
      <c r="D15" s="6"/>
      <c r="E15" s="6"/>
      <c r="F15" s="35"/>
      <c r="G15" s="17"/>
      <c r="H15" s="17"/>
      <c r="I15" s="17"/>
      <c r="J15" s="17"/>
      <c r="K15" s="17"/>
    </row>
    <row r="16" spans="1:11" ht="27.75" customHeight="1" x14ac:dyDescent="0.2">
      <c r="A16" s="9" t="s">
        <v>25</v>
      </c>
      <c r="B16" s="47">
        <f>Travel!B32</f>
        <v>702.24</v>
      </c>
      <c r="C16" s="53" t="str">
        <f>C11</f>
        <v>Figures exclude GST</v>
      </c>
      <c r="D16" s="36"/>
      <c r="E16" s="6"/>
      <c r="F16" s="37"/>
      <c r="G16" s="17"/>
      <c r="H16" s="17"/>
      <c r="I16" s="17"/>
      <c r="J16" s="17"/>
      <c r="K16" s="17"/>
    </row>
    <row r="17" spans="1:11" ht="27.75" customHeight="1" x14ac:dyDescent="0.2">
      <c r="A17" s="9" t="s">
        <v>26</v>
      </c>
      <c r="B17" s="47">
        <f>Travel!B41</f>
        <v>171.3</v>
      </c>
      <c r="C17" s="53" t="str">
        <f>C11</f>
        <v>Figures exclude GST</v>
      </c>
      <c r="D17" s="6"/>
      <c r="E17" s="6"/>
      <c r="F17" s="37"/>
      <c r="G17" s="17"/>
      <c r="H17" s="17"/>
      <c r="I17" s="17"/>
      <c r="J17" s="17"/>
      <c r="K17" s="17"/>
    </row>
    <row r="18" spans="1:11" ht="27.75" customHeight="1" x14ac:dyDescent="0.2">
      <c r="A18" s="17"/>
      <c r="B18" s="19"/>
      <c r="C18" s="17"/>
      <c r="D18" s="5"/>
      <c r="E18" s="5"/>
      <c r="F18" s="28"/>
      <c r="G18" s="17"/>
      <c r="H18" s="17"/>
      <c r="I18" s="17"/>
      <c r="J18" s="17"/>
      <c r="K18" s="17"/>
    </row>
    <row r="19" spans="1:11" x14ac:dyDescent="0.2">
      <c r="A19" s="18" t="s">
        <v>27</v>
      </c>
      <c r="B19" s="19"/>
      <c r="C19" s="17"/>
      <c r="D19" s="17"/>
      <c r="E19" s="17"/>
      <c r="F19" s="17"/>
      <c r="G19" s="17"/>
      <c r="H19" s="17"/>
      <c r="I19" s="17"/>
      <c r="J19" s="17"/>
      <c r="K19" s="17"/>
    </row>
    <row r="20" spans="1:11" x14ac:dyDescent="0.2">
      <c r="A20" s="20" t="s">
        <v>28</v>
      </c>
      <c r="D20" s="17"/>
      <c r="E20" s="17"/>
      <c r="F20" s="17"/>
      <c r="G20" s="17"/>
      <c r="H20" s="17"/>
      <c r="I20" s="17"/>
      <c r="J20" s="17"/>
      <c r="K20" s="17"/>
    </row>
    <row r="21" spans="1:11" ht="12.6" customHeight="1" x14ac:dyDescent="0.2">
      <c r="A21" s="20" t="s">
        <v>29</v>
      </c>
      <c r="D21" s="17"/>
      <c r="E21" s="17"/>
      <c r="F21" s="17"/>
      <c r="G21" s="17"/>
      <c r="H21" s="17"/>
      <c r="I21" s="17"/>
      <c r="J21" s="17"/>
      <c r="K21" s="17"/>
    </row>
    <row r="22" spans="1:11" ht="12.6" customHeight="1" x14ac:dyDescent="0.2">
      <c r="A22" s="20" t="s">
        <v>30</v>
      </c>
      <c r="D22" s="17"/>
      <c r="E22" s="17"/>
      <c r="F22" s="17"/>
      <c r="G22" s="17"/>
      <c r="H22" s="17"/>
      <c r="I22" s="17"/>
      <c r="J22" s="17"/>
      <c r="K22" s="17"/>
    </row>
    <row r="23" spans="1:11" ht="12.6" customHeight="1" x14ac:dyDescent="0.2">
      <c r="A23" s="20" t="s">
        <v>31</v>
      </c>
      <c r="D23" s="17"/>
      <c r="E23" s="17"/>
      <c r="F23" s="17"/>
      <c r="G23" s="17"/>
      <c r="H23" s="17"/>
      <c r="I23" s="17"/>
      <c r="J23" s="17"/>
      <c r="K23" s="17"/>
    </row>
    <row r="24" spans="1:11" x14ac:dyDescent="0.2">
      <c r="A24" s="26"/>
      <c r="B24" s="17"/>
      <c r="C24" s="17"/>
      <c r="D24" s="17"/>
      <c r="E24" s="17"/>
      <c r="F24" s="17"/>
      <c r="G24" s="17"/>
      <c r="H24" s="17"/>
      <c r="I24" s="17"/>
      <c r="J24" s="17"/>
      <c r="K24" s="17"/>
    </row>
    <row r="25" spans="1:11" hidden="1" x14ac:dyDescent="0.2">
      <c r="A25" s="12" t="s">
        <v>32</v>
      </c>
      <c r="B25" s="13"/>
      <c r="C25" s="13"/>
      <c r="D25" s="13"/>
      <c r="E25" s="13"/>
      <c r="F25" s="13"/>
      <c r="G25" s="17"/>
      <c r="H25" s="17"/>
      <c r="I25" s="17"/>
      <c r="J25" s="17"/>
      <c r="K25" s="17"/>
    </row>
    <row r="26" spans="1:11" ht="12.75" hidden="1" customHeight="1" x14ac:dyDescent="0.2">
      <c r="A26" s="11" t="s">
        <v>33</v>
      </c>
      <c r="B26" s="4"/>
      <c r="C26" s="4"/>
      <c r="D26" s="11"/>
      <c r="E26" s="11"/>
      <c r="F26" s="11"/>
      <c r="G26" s="17"/>
      <c r="H26" s="17"/>
      <c r="I26" s="17"/>
      <c r="J26" s="17"/>
      <c r="K26" s="17"/>
    </row>
    <row r="27" spans="1:11" hidden="1" x14ac:dyDescent="0.2">
      <c r="A27" s="10" t="s">
        <v>34</v>
      </c>
      <c r="B27" s="10"/>
      <c r="C27" s="10"/>
      <c r="D27" s="10"/>
      <c r="E27" s="10"/>
      <c r="F27" s="10"/>
      <c r="G27" s="17"/>
      <c r="H27" s="17"/>
      <c r="I27" s="17"/>
      <c r="J27" s="17"/>
      <c r="K27" s="17"/>
    </row>
    <row r="28" spans="1:11" hidden="1" x14ac:dyDescent="0.2">
      <c r="A28" s="10" t="s">
        <v>35</v>
      </c>
      <c r="B28" s="10"/>
      <c r="C28" s="10"/>
      <c r="D28" s="10"/>
      <c r="E28" s="10"/>
      <c r="F28" s="10"/>
      <c r="G28" s="17"/>
      <c r="H28" s="17"/>
      <c r="I28" s="17"/>
      <c r="J28" s="17"/>
      <c r="K28" s="17"/>
    </row>
    <row r="29" spans="1:11" hidden="1" x14ac:dyDescent="0.2">
      <c r="A29" s="11" t="s">
        <v>36</v>
      </c>
      <c r="B29" s="11"/>
      <c r="C29" s="11"/>
      <c r="D29" s="11"/>
      <c r="E29" s="11"/>
      <c r="F29" s="11"/>
      <c r="G29" s="17"/>
      <c r="H29" s="17"/>
      <c r="I29" s="17"/>
      <c r="J29" s="17"/>
      <c r="K29" s="17"/>
    </row>
    <row r="30" spans="1:11" hidden="1" x14ac:dyDescent="0.2">
      <c r="A30" s="11" t="s">
        <v>37</v>
      </c>
      <c r="B30" s="11"/>
      <c r="C30" s="11"/>
      <c r="D30" s="11"/>
      <c r="E30" s="11"/>
      <c r="F30" s="11"/>
      <c r="G30" s="17"/>
      <c r="H30" s="17"/>
      <c r="I30" s="17"/>
      <c r="J30" s="17"/>
      <c r="K30" s="17"/>
    </row>
    <row r="31" spans="1:11" hidden="1" x14ac:dyDescent="0.2">
      <c r="A31" s="10" t="s">
        <v>38</v>
      </c>
      <c r="B31" s="10"/>
      <c r="C31" s="10"/>
      <c r="D31" s="10"/>
      <c r="E31" s="10"/>
      <c r="F31" s="10"/>
      <c r="G31" s="17"/>
      <c r="H31" s="17"/>
      <c r="I31" s="17"/>
      <c r="J31" s="17"/>
      <c r="K31" s="17"/>
    </row>
    <row r="32" spans="1:11" hidden="1" x14ac:dyDescent="0.2">
      <c r="A32" s="10" t="s">
        <v>39</v>
      </c>
      <c r="B32" s="10"/>
      <c r="C32" s="10"/>
      <c r="D32" s="10"/>
      <c r="E32" s="10"/>
      <c r="F32" s="10"/>
      <c r="G32" s="17"/>
      <c r="H32" s="17"/>
      <c r="I32" s="17"/>
      <c r="J32" s="17"/>
      <c r="K32" s="17"/>
    </row>
    <row r="33" spans="1:11" hidden="1" x14ac:dyDescent="0.2">
      <c r="A33" s="10" t="s">
        <v>40</v>
      </c>
      <c r="B33" s="10"/>
      <c r="C33" s="10"/>
      <c r="D33" s="10"/>
      <c r="E33" s="10"/>
      <c r="F33" s="10"/>
      <c r="G33" s="17"/>
      <c r="H33" s="17"/>
      <c r="I33" s="17"/>
      <c r="J33" s="17"/>
      <c r="K33" s="17"/>
    </row>
    <row r="34" spans="1:11" hidden="1" x14ac:dyDescent="0.2">
      <c r="A34" s="11" t="s">
        <v>41</v>
      </c>
      <c r="B34" s="11"/>
      <c r="C34" s="11"/>
      <c r="D34" s="11"/>
      <c r="E34" s="11"/>
      <c r="F34" s="11"/>
      <c r="G34" s="17"/>
      <c r="H34" s="17"/>
      <c r="I34" s="17"/>
      <c r="J34" s="17"/>
      <c r="K34" s="17"/>
    </row>
    <row r="35" spans="1:11" hidden="1" x14ac:dyDescent="0.2">
      <c r="A35" s="11" t="s">
        <v>42</v>
      </c>
      <c r="B35" s="11"/>
      <c r="C35" s="11"/>
      <c r="D35" s="11"/>
      <c r="E35" s="11"/>
      <c r="F35" s="11"/>
      <c r="G35" s="17"/>
      <c r="H35" s="17"/>
      <c r="I35" s="17"/>
      <c r="J35" s="17"/>
      <c r="K35" s="17"/>
    </row>
    <row r="36" spans="1:11" hidden="1" x14ac:dyDescent="0.2">
      <c r="A36" s="10" t="s">
        <v>43</v>
      </c>
      <c r="B36" s="49"/>
      <c r="C36" s="49"/>
      <c r="D36" s="49"/>
      <c r="E36" s="49"/>
      <c r="F36" s="49"/>
      <c r="G36" s="17"/>
      <c r="H36" s="17"/>
      <c r="I36" s="17"/>
      <c r="J36" s="17"/>
      <c r="K36" s="17"/>
    </row>
    <row r="37" spans="1:11" hidden="1" x14ac:dyDescent="0.2">
      <c r="A37" s="10" t="s">
        <v>9</v>
      </c>
      <c r="B37" s="49"/>
      <c r="C37" s="49"/>
      <c r="D37" s="49"/>
      <c r="E37" s="49"/>
      <c r="F37" s="49"/>
      <c r="G37" s="17"/>
      <c r="H37" s="17"/>
      <c r="I37" s="17"/>
      <c r="J37" s="17"/>
      <c r="K37" s="17"/>
    </row>
    <row r="38" spans="1:11" hidden="1" x14ac:dyDescent="0.2">
      <c r="A38" s="10" t="s">
        <v>44</v>
      </c>
      <c r="B38" s="49"/>
      <c r="C38" s="49"/>
      <c r="D38" s="49"/>
      <c r="E38" s="49"/>
      <c r="F38" s="49"/>
      <c r="G38" s="17"/>
      <c r="H38" s="17"/>
      <c r="I38" s="17"/>
      <c r="J38" s="17"/>
      <c r="K38" s="17"/>
    </row>
    <row r="39" spans="1:11" hidden="1" x14ac:dyDescent="0.2">
      <c r="A39" s="11" t="s">
        <v>45</v>
      </c>
      <c r="B39" s="4"/>
      <c r="C39" s="4"/>
      <c r="D39" s="4"/>
      <c r="E39" s="4"/>
      <c r="F39" s="4"/>
      <c r="G39" s="17"/>
      <c r="H39" s="17"/>
      <c r="I39" s="17"/>
      <c r="J39" s="17"/>
      <c r="K39" s="17"/>
    </row>
    <row r="40" spans="1:11" hidden="1" x14ac:dyDescent="0.2">
      <c r="A40" s="4" t="s">
        <v>46</v>
      </c>
      <c r="B40" s="4"/>
      <c r="C40" s="4"/>
      <c r="D40" s="4"/>
      <c r="E40" s="4"/>
      <c r="F40" s="4"/>
      <c r="G40" s="17"/>
      <c r="H40" s="17"/>
      <c r="I40" s="17"/>
      <c r="J40" s="17"/>
      <c r="K40" s="17"/>
    </row>
    <row r="41" spans="1:11" hidden="1" x14ac:dyDescent="0.2">
      <c r="A41" s="4" t="s">
        <v>47</v>
      </c>
      <c r="B41" s="4"/>
      <c r="C41" s="4"/>
      <c r="D41" s="4"/>
      <c r="E41" s="4"/>
      <c r="F41" s="4"/>
      <c r="G41" s="17"/>
      <c r="H41" s="17"/>
      <c r="I41" s="17"/>
      <c r="J41" s="17"/>
      <c r="K41" s="17"/>
    </row>
    <row r="42" spans="1:11" hidden="1" x14ac:dyDescent="0.2">
      <c r="A42" s="4" t="s">
        <v>48</v>
      </c>
      <c r="B42" s="4"/>
      <c r="C42" s="4"/>
      <c r="D42" s="4"/>
      <c r="E42" s="4"/>
      <c r="F42" s="4"/>
      <c r="G42" s="17"/>
      <c r="H42" s="17"/>
      <c r="I42" s="17"/>
      <c r="J42" s="17"/>
      <c r="K42" s="17"/>
    </row>
    <row r="43" spans="1:11" hidden="1" x14ac:dyDescent="0.2">
      <c r="A43" s="4" t="s">
        <v>49</v>
      </c>
      <c r="B43" s="4"/>
      <c r="C43" s="4"/>
      <c r="D43" s="4"/>
      <c r="E43" s="4"/>
      <c r="F43" s="4"/>
      <c r="G43" s="17"/>
      <c r="H43" s="17"/>
      <c r="I43" s="17"/>
      <c r="J43" s="17"/>
      <c r="K43" s="17"/>
    </row>
    <row r="44" spans="1:11" hidden="1" x14ac:dyDescent="0.2">
      <c r="A44" s="4" t="s">
        <v>50</v>
      </c>
      <c r="B44" s="4"/>
      <c r="C44" s="4"/>
      <c r="D44" s="4"/>
      <c r="E44" s="4"/>
      <c r="F44" s="4"/>
      <c r="G44" s="17"/>
      <c r="H44" s="17"/>
      <c r="I44" s="17"/>
      <c r="J44" s="17"/>
      <c r="K44" s="17"/>
    </row>
    <row r="45" spans="1:11" hidden="1" x14ac:dyDescent="0.2">
      <c r="A45" s="50" t="s">
        <v>51</v>
      </c>
      <c r="B45" s="49"/>
      <c r="C45" s="49"/>
      <c r="D45" s="49"/>
      <c r="E45" s="49"/>
      <c r="F45" s="49"/>
      <c r="G45" s="17"/>
      <c r="H45" s="17"/>
      <c r="I45" s="17"/>
      <c r="J45" s="17"/>
      <c r="K45" s="17"/>
    </row>
    <row r="46" spans="1:11" hidden="1" x14ac:dyDescent="0.2">
      <c r="A46" s="49" t="s">
        <v>52</v>
      </c>
      <c r="B46" s="49"/>
      <c r="C46" s="49"/>
      <c r="D46" s="49"/>
      <c r="E46" s="49"/>
      <c r="F46" s="49"/>
      <c r="G46" s="17"/>
      <c r="H46" s="17"/>
      <c r="I46" s="17"/>
      <c r="J46" s="17"/>
      <c r="K46" s="17"/>
    </row>
    <row r="47" spans="1:11" hidden="1" x14ac:dyDescent="0.2">
      <c r="A47" s="38">
        <v>-20000</v>
      </c>
      <c r="B47" s="4"/>
      <c r="C47" s="4"/>
      <c r="D47" s="4"/>
      <c r="E47" s="4"/>
      <c r="F47" s="4"/>
      <c r="G47" s="17"/>
      <c r="H47" s="17"/>
      <c r="I47" s="17"/>
      <c r="J47" s="17"/>
      <c r="K47" s="17"/>
    </row>
    <row r="48" spans="1:11" ht="25.5" hidden="1" x14ac:dyDescent="0.2">
      <c r="A48" s="65" t="s">
        <v>53</v>
      </c>
      <c r="B48" s="49"/>
      <c r="C48" s="49"/>
      <c r="D48" s="49"/>
      <c r="E48" s="49"/>
      <c r="F48" s="49"/>
      <c r="G48" s="17"/>
      <c r="H48" s="17"/>
      <c r="I48" s="17"/>
      <c r="J48" s="17"/>
      <c r="K48" s="17"/>
    </row>
    <row r="49" spans="1:11" ht="25.5" hidden="1" x14ac:dyDescent="0.2">
      <c r="A49" s="65" t="s">
        <v>54</v>
      </c>
      <c r="B49" s="49"/>
      <c r="C49" s="49"/>
      <c r="D49" s="49"/>
      <c r="E49" s="49"/>
      <c r="F49" s="49"/>
      <c r="G49" s="17"/>
      <c r="H49" s="17"/>
      <c r="I49" s="17"/>
      <c r="J49" s="17"/>
      <c r="K49" s="17"/>
    </row>
    <row r="50" spans="1:11" ht="25.5" hidden="1" x14ac:dyDescent="0.2">
      <c r="A50" s="66" t="s">
        <v>55</v>
      </c>
      <c r="B50" s="4"/>
      <c r="C50" s="4"/>
      <c r="D50" s="4"/>
      <c r="E50" s="4"/>
      <c r="F50" s="4"/>
      <c r="G50" s="17"/>
      <c r="H50" s="17"/>
      <c r="I50" s="17"/>
      <c r="J50" s="17"/>
      <c r="K50" s="17"/>
    </row>
    <row r="51" spans="1:11" ht="25.5" hidden="1" x14ac:dyDescent="0.2">
      <c r="A51" s="66" t="s">
        <v>56</v>
      </c>
      <c r="B51" s="4"/>
      <c r="C51" s="4"/>
      <c r="D51" s="4"/>
      <c r="E51" s="4"/>
      <c r="F51" s="4"/>
      <c r="G51" s="17"/>
      <c r="H51" s="17"/>
      <c r="I51" s="17"/>
      <c r="J51" s="17"/>
      <c r="K51" s="17"/>
    </row>
    <row r="52" spans="1:11" ht="38.25" hidden="1" x14ac:dyDescent="0.2">
      <c r="A52" s="66" t="s">
        <v>57</v>
      </c>
      <c r="B52" s="58"/>
      <c r="C52" s="58"/>
      <c r="D52" s="58"/>
      <c r="E52" s="11"/>
      <c r="F52" s="11"/>
      <c r="G52" s="17"/>
      <c r="H52" s="17"/>
      <c r="I52" s="17"/>
      <c r="J52" s="17"/>
      <c r="K52" s="17"/>
    </row>
    <row r="53" spans="1:11" hidden="1" x14ac:dyDescent="0.2">
      <c r="A53" s="63" t="s">
        <v>58</v>
      </c>
      <c r="B53" s="57"/>
      <c r="C53" s="57"/>
      <c r="D53" s="57"/>
      <c r="E53" s="10"/>
      <c r="F53" s="10" t="b">
        <v>1</v>
      </c>
      <c r="G53" s="17"/>
      <c r="H53" s="17"/>
      <c r="I53" s="17"/>
      <c r="J53" s="17"/>
      <c r="K53" s="17"/>
    </row>
    <row r="54" spans="1:11" hidden="1" x14ac:dyDescent="0.2">
      <c r="A54" s="64" t="s">
        <v>59</v>
      </c>
      <c r="B54" s="63"/>
      <c r="C54" s="63"/>
      <c r="D54" s="63"/>
      <c r="E54" s="10"/>
      <c r="F54" s="10" t="b">
        <v>0</v>
      </c>
      <c r="G54" s="17"/>
      <c r="H54" s="17"/>
      <c r="I54" s="17"/>
      <c r="J54" s="17"/>
      <c r="K54" s="17"/>
    </row>
    <row r="55" spans="1:11" hidden="1" x14ac:dyDescent="0.2">
      <c r="A55" s="67"/>
      <c r="B55" s="59">
        <f>COUNT(Travel!B12:B23)</f>
        <v>7</v>
      </c>
      <c r="C55" s="59"/>
      <c r="D55" s="59">
        <f>COUNTIF(Travel!D12:D23,"*")</f>
        <v>7</v>
      </c>
      <c r="E55" s="60"/>
      <c r="F55" s="60" t="b">
        <f>MIN(B55,D55)=MAX(B55,D55)</f>
        <v>1</v>
      </c>
      <c r="G55" s="17"/>
      <c r="H55" s="17"/>
      <c r="I55" s="17"/>
      <c r="J55" s="17"/>
      <c r="K55" s="17"/>
    </row>
    <row r="56" spans="1:11" hidden="1" x14ac:dyDescent="0.2">
      <c r="A56" s="67" t="s">
        <v>60</v>
      </c>
      <c r="B56" s="59">
        <f>COUNT(Travel!B28:B31)</f>
        <v>2</v>
      </c>
      <c r="C56" s="59"/>
      <c r="D56" s="59">
        <f>COUNTIF(Travel!D28:D31,"*")</f>
        <v>2</v>
      </c>
      <c r="E56" s="60"/>
      <c r="F56" s="60" t="b">
        <f>MIN(B56,D56)=MAX(B56,D56)</f>
        <v>1</v>
      </c>
    </row>
    <row r="57" spans="1:11" hidden="1" x14ac:dyDescent="0.2">
      <c r="A57" s="68"/>
      <c r="B57" s="59">
        <f>COUNT(Travel!B36:B40)</f>
        <v>2</v>
      </c>
      <c r="C57" s="59"/>
      <c r="D57" s="59">
        <f>COUNTIF(Travel!D36:D40,"*")</f>
        <v>2</v>
      </c>
      <c r="E57" s="60"/>
      <c r="F57" s="60" t="b">
        <f>MIN(B57,D57)=MAX(B57,D57)</f>
        <v>1</v>
      </c>
    </row>
    <row r="58" spans="1:11" hidden="1" x14ac:dyDescent="0.2">
      <c r="A58" s="69" t="s">
        <v>61</v>
      </c>
      <c r="B58" s="61">
        <f>COUNT(Hospitality!B11:B15)</f>
        <v>2</v>
      </c>
      <c r="C58" s="61"/>
      <c r="D58" s="61">
        <f>COUNTIF(Hospitality!D11:D15,"*")</f>
        <v>2</v>
      </c>
      <c r="E58" s="62"/>
      <c r="F58" s="62" t="b">
        <f>MIN(B58,D58)=MAX(B58,D58)</f>
        <v>1</v>
      </c>
    </row>
    <row r="59" spans="1:11" hidden="1" x14ac:dyDescent="0.2">
      <c r="A59" s="70" t="s">
        <v>62</v>
      </c>
      <c r="B59" s="60">
        <f>COUNT('All other expenses'!B11:B14)</f>
        <v>1</v>
      </c>
      <c r="C59" s="60"/>
      <c r="D59" s="60">
        <f>COUNTIF('All other expenses'!D11:D14,"*")</f>
        <v>1</v>
      </c>
      <c r="E59" s="60"/>
      <c r="F59" s="60" t="b">
        <f>MIN(B59,D59)=MAX(B59,D59)</f>
        <v>1</v>
      </c>
    </row>
    <row r="60" spans="1:11" hidden="1" x14ac:dyDescent="0.2">
      <c r="A60" s="69" t="s">
        <v>63</v>
      </c>
      <c r="B60" s="61">
        <f>COUNTIF('Gifts and benefits'!B11:B15,"*")</f>
        <v>3</v>
      </c>
      <c r="C60" s="61">
        <f>COUNTIF('Gifts and benefits'!C11:C15,"*")</f>
        <v>3</v>
      </c>
      <c r="D60" s="61"/>
      <c r="E60" s="61">
        <f>COUNTA('Gifts and benefits'!E11:E15)</f>
        <v>3</v>
      </c>
      <c r="F60" s="62" t="b">
        <f>MIN(B60,C60,E60)=MAX(B60,C60,E60)</f>
        <v>1</v>
      </c>
    </row>
    <row r="61" spans="1:11" x14ac:dyDescent="0.2"/>
  </sheetData>
  <sheetProtection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Departmental Secretary or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1000000}"/>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Departmental Secretary or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9" scale="88" orientation="landscape" r:id="rId1"/>
  <headerFooter alignWithMargins="0">
    <oddFooter>&amp;LCE Expense Disclosure Workbook 2018&amp;RWorksheet - Summary and sign-off</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M87"/>
  <sheetViews>
    <sheetView zoomScale="130" zoomScaleNormal="130" workbookViewId="0">
      <selection activeCell="C28" sqref="C28:C29"/>
    </sheetView>
  </sheetViews>
  <sheetFormatPr defaultColWidth="0" defaultRowHeight="12.75" zeroHeight="1" x14ac:dyDescent="0.2"/>
  <cols>
    <col min="1" max="1" width="35.7109375" customWidth="1"/>
    <col min="2" max="2" width="14.28515625" customWidth="1"/>
    <col min="3" max="3" width="71.42578125" customWidth="1"/>
    <col min="4" max="4" width="50" customWidth="1"/>
    <col min="5" max="5" width="21.42578125" customWidth="1"/>
    <col min="6" max="6" width="37.5703125" customWidth="1"/>
    <col min="7" max="9" width="9.140625" hidden="1" customWidth="1"/>
    <col min="10" max="13" width="0" hidden="1" customWidth="1"/>
    <col min="14" max="16384" width="9.140625" hidden="1"/>
  </cols>
  <sheetData>
    <row r="1" spans="1:6" ht="26.25" customHeight="1" x14ac:dyDescent="0.2">
      <c r="A1" s="127" t="s">
        <v>64</v>
      </c>
      <c r="B1" s="127"/>
      <c r="C1" s="127"/>
      <c r="D1" s="127"/>
      <c r="E1" s="127"/>
      <c r="F1" s="17"/>
    </row>
    <row r="2" spans="1:6" ht="21" customHeight="1" x14ac:dyDescent="0.2">
      <c r="A2" s="3" t="s">
        <v>65</v>
      </c>
      <c r="B2" s="129" t="str">
        <f>'Summary and sign-off'!B2:F2</f>
        <v>Public Service Commission Te Kawa Mataaho</v>
      </c>
      <c r="C2" s="129"/>
      <c r="D2" s="129"/>
      <c r="E2" s="129"/>
      <c r="F2" s="17"/>
    </row>
    <row r="3" spans="1:6" ht="31.5" x14ac:dyDescent="0.2">
      <c r="A3" s="3" t="s">
        <v>66</v>
      </c>
      <c r="B3" s="129" t="str">
        <f>'Summary and sign-off'!B3:F3</f>
        <v>Heather Baggott</v>
      </c>
      <c r="C3" s="129"/>
      <c r="D3" s="129"/>
      <c r="E3" s="129"/>
      <c r="F3" s="17"/>
    </row>
    <row r="4" spans="1:6" ht="21" customHeight="1" x14ac:dyDescent="0.2">
      <c r="A4" s="3" t="s">
        <v>67</v>
      </c>
      <c r="B4" s="129">
        <f>'Summary and sign-off'!B4:F4</f>
        <v>45474</v>
      </c>
      <c r="C4" s="129"/>
      <c r="D4" s="129"/>
      <c r="E4" s="129"/>
      <c r="F4" s="17"/>
    </row>
    <row r="5" spans="1:6" ht="21" customHeight="1" x14ac:dyDescent="0.2">
      <c r="A5" s="3" t="s">
        <v>68</v>
      </c>
      <c r="B5" s="129">
        <f>'Summary and sign-off'!B5:F5</f>
        <v>45838</v>
      </c>
      <c r="C5" s="129"/>
      <c r="D5" s="129"/>
      <c r="E5" s="129"/>
      <c r="F5" s="17"/>
    </row>
    <row r="6" spans="1:6" ht="21" customHeight="1" x14ac:dyDescent="0.2">
      <c r="A6" s="3" t="s">
        <v>69</v>
      </c>
      <c r="B6" s="122" t="s">
        <v>35</v>
      </c>
      <c r="C6" s="122"/>
      <c r="D6" s="122"/>
      <c r="E6" s="122"/>
      <c r="F6" s="17"/>
    </row>
    <row r="7" spans="1:6" ht="21" customHeight="1" x14ac:dyDescent="0.2">
      <c r="A7" s="3" t="s">
        <v>7</v>
      </c>
      <c r="B7" s="122" t="s">
        <v>37</v>
      </c>
      <c r="C7" s="122"/>
      <c r="D7" s="122"/>
      <c r="E7" s="122"/>
      <c r="F7" s="17"/>
    </row>
    <row r="8" spans="1:6" ht="36" customHeight="1" x14ac:dyDescent="0.2">
      <c r="A8" s="130" t="s">
        <v>70</v>
      </c>
      <c r="B8" s="131"/>
      <c r="C8" s="131"/>
      <c r="D8" s="131"/>
      <c r="E8" s="131"/>
      <c r="F8" s="19"/>
    </row>
    <row r="9" spans="1:6" ht="36" customHeight="1" x14ac:dyDescent="0.2">
      <c r="A9" s="132" t="s">
        <v>71</v>
      </c>
      <c r="B9" s="133"/>
      <c r="C9" s="133"/>
      <c r="D9" s="133"/>
      <c r="E9" s="133"/>
      <c r="F9" s="19"/>
    </row>
    <row r="10" spans="1:6" ht="24.75" customHeight="1" x14ac:dyDescent="0.2">
      <c r="A10" s="128" t="s">
        <v>72</v>
      </c>
      <c r="B10" s="135"/>
      <c r="C10" s="128"/>
      <c r="D10" s="128"/>
      <c r="E10" s="128"/>
      <c r="F10" s="29"/>
    </row>
    <row r="11" spans="1:6" ht="28.5" customHeight="1" x14ac:dyDescent="0.2">
      <c r="A11" s="24" t="s">
        <v>73</v>
      </c>
      <c r="B11" s="24" t="s">
        <v>74</v>
      </c>
      <c r="C11" s="24" t="s">
        <v>75</v>
      </c>
      <c r="D11" s="24" t="s">
        <v>76</v>
      </c>
      <c r="E11" s="24" t="s">
        <v>77</v>
      </c>
      <c r="F11" s="30"/>
    </row>
    <row r="12" spans="1:6" s="2" customFormat="1" x14ac:dyDescent="0.2">
      <c r="A12" s="116"/>
      <c r="B12" s="114"/>
      <c r="C12" s="118"/>
      <c r="D12" s="102"/>
      <c r="E12" s="103"/>
      <c r="F12" s="1"/>
    </row>
    <row r="13" spans="1:6" s="2" customFormat="1" x14ac:dyDescent="0.2">
      <c r="A13" s="139" t="s">
        <v>78</v>
      </c>
      <c r="B13" s="114">
        <v>1908.31</v>
      </c>
      <c r="C13" s="136" t="s">
        <v>79</v>
      </c>
      <c r="D13" s="102" t="s">
        <v>80</v>
      </c>
      <c r="E13" s="103" t="s">
        <v>81</v>
      </c>
      <c r="F13" s="1"/>
    </row>
    <row r="14" spans="1:6" s="2" customFormat="1" x14ac:dyDescent="0.2">
      <c r="A14" s="140"/>
      <c r="B14" s="114">
        <v>888.41</v>
      </c>
      <c r="C14" s="137"/>
      <c r="D14" s="102" t="s">
        <v>82</v>
      </c>
      <c r="E14" s="103"/>
      <c r="F14" s="1"/>
    </row>
    <row r="15" spans="1:6" s="2" customFormat="1" x14ac:dyDescent="0.2">
      <c r="A15" s="141"/>
      <c r="B15" s="114">
        <v>57.12</v>
      </c>
      <c r="C15" s="138"/>
      <c r="D15" s="102" t="s">
        <v>83</v>
      </c>
      <c r="E15" s="103"/>
      <c r="F15" s="1"/>
    </row>
    <row r="16" spans="1:6" s="2" customFormat="1" x14ac:dyDescent="0.2">
      <c r="A16" s="116"/>
      <c r="B16" s="114"/>
      <c r="C16" s="119"/>
      <c r="D16" s="102"/>
      <c r="E16" s="103"/>
      <c r="F16" s="1"/>
    </row>
    <row r="17" spans="1:6" s="2" customFormat="1" x14ac:dyDescent="0.2">
      <c r="A17" s="139" t="s">
        <v>84</v>
      </c>
      <c r="B17" s="114">
        <v>4435.97</v>
      </c>
      <c r="C17" s="136" t="s">
        <v>85</v>
      </c>
      <c r="D17" s="102" t="s">
        <v>86</v>
      </c>
      <c r="E17" s="103" t="s">
        <v>87</v>
      </c>
      <c r="F17" s="1"/>
    </row>
    <row r="18" spans="1:6" s="2" customFormat="1" x14ac:dyDescent="0.2">
      <c r="A18" s="141"/>
      <c r="B18" s="114">
        <v>769.32</v>
      </c>
      <c r="C18" s="138"/>
      <c r="D18" s="102" t="s">
        <v>88</v>
      </c>
      <c r="E18" s="103"/>
      <c r="F18" s="1"/>
    </row>
    <row r="19" spans="1:6" s="2" customFormat="1" x14ac:dyDescent="0.2">
      <c r="A19" s="117"/>
      <c r="B19" s="114"/>
      <c r="C19" s="115"/>
      <c r="D19" s="102"/>
      <c r="E19" s="103"/>
      <c r="F19" s="1"/>
    </row>
    <row r="20" spans="1:6" s="2" customFormat="1" ht="24" customHeight="1" x14ac:dyDescent="0.2">
      <c r="A20" s="144" t="s">
        <v>89</v>
      </c>
      <c r="B20" s="114">
        <v>1082.83</v>
      </c>
      <c r="C20" s="136" t="s">
        <v>160</v>
      </c>
      <c r="D20" s="102" t="s">
        <v>90</v>
      </c>
      <c r="E20" s="103" t="s">
        <v>91</v>
      </c>
      <c r="F20" s="1"/>
    </row>
    <row r="21" spans="1:6" s="2" customFormat="1" x14ac:dyDescent="0.2">
      <c r="A21" s="145"/>
      <c r="B21" s="114">
        <v>321.5</v>
      </c>
      <c r="C21" s="138"/>
      <c r="D21" s="102" t="s">
        <v>92</v>
      </c>
      <c r="E21" s="103"/>
      <c r="F21" s="1"/>
    </row>
    <row r="22" spans="1:6" s="2" customFormat="1" x14ac:dyDescent="0.2">
      <c r="A22" s="104"/>
      <c r="B22" s="101"/>
      <c r="C22" s="102"/>
      <c r="D22" s="102"/>
      <c r="E22" s="103"/>
      <c r="F22" s="1"/>
    </row>
    <row r="23" spans="1:6" s="2" customFormat="1" hidden="1" x14ac:dyDescent="0.2">
      <c r="A23" s="87"/>
      <c r="B23" s="88"/>
      <c r="C23" s="89"/>
      <c r="D23" s="89"/>
      <c r="E23" s="90"/>
      <c r="F23" s="1"/>
    </row>
    <row r="24" spans="1:6" ht="19.5" customHeight="1" x14ac:dyDescent="0.2">
      <c r="A24" s="55" t="s">
        <v>93</v>
      </c>
      <c r="B24" s="56">
        <f>SUM(B12:B23)</f>
        <v>9463.4599999999991</v>
      </c>
      <c r="C24" s="111" t="str">
        <f>IF(SUBTOTAL(3,B12:B23)=SUBTOTAL(103,B12:B23),'Summary and sign-off'!$A$48,'Summary and sign-off'!$A$49)</f>
        <v>Check - there are no hidden rows with data</v>
      </c>
      <c r="D24" s="134" t="str">
        <f>IF('Summary and sign-off'!F55='Summary and sign-off'!F54,'Summary and sign-off'!A51,'Summary and sign-off'!A50)</f>
        <v>Check - each entry provides sufficient information</v>
      </c>
      <c r="E24" s="134"/>
      <c r="F24" s="17"/>
    </row>
    <row r="25" spans="1:6" ht="10.5" customHeight="1" x14ac:dyDescent="0.2">
      <c r="A25" s="17"/>
      <c r="B25" s="19"/>
      <c r="C25" s="17"/>
      <c r="D25" s="17"/>
      <c r="E25" s="17"/>
      <c r="F25" s="17"/>
    </row>
    <row r="26" spans="1:6" ht="24.75" customHeight="1" x14ac:dyDescent="0.2">
      <c r="A26" s="128" t="s">
        <v>94</v>
      </c>
      <c r="B26" s="128"/>
      <c r="C26" s="128"/>
      <c r="D26" s="128"/>
      <c r="E26" s="128"/>
      <c r="F26" s="29"/>
    </row>
    <row r="27" spans="1:6" ht="32.450000000000003" customHeight="1" x14ac:dyDescent="0.2">
      <c r="A27" s="24" t="s">
        <v>73</v>
      </c>
      <c r="B27" s="24" t="s">
        <v>14</v>
      </c>
      <c r="C27" s="24" t="s">
        <v>95</v>
      </c>
      <c r="D27" s="24" t="s">
        <v>76</v>
      </c>
      <c r="E27" s="24" t="s">
        <v>77</v>
      </c>
      <c r="F27" s="30"/>
    </row>
    <row r="28" spans="1:6" s="2" customFormat="1" x14ac:dyDescent="0.2">
      <c r="A28" s="139">
        <v>45539</v>
      </c>
      <c r="B28" s="114">
        <v>645.12</v>
      </c>
      <c r="C28" s="142" t="s">
        <v>96</v>
      </c>
      <c r="D28" s="102" t="s">
        <v>161</v>
      </c>
      <c r="E28" s="103" t="s">
        <v>97</v>
      </c>
      <c r="F28" s="1"/>
    </row>
    <row r="29" spans="1:6" s="2" customFormat="1" x14ac:dyDescent="0.2">
      <c r="A29" s="141"/>
      <c r="B29" s="114">
        <v>57.12</v>
      </c>
      <c r="C29" s="143"/>
      <c r="D29" s="102" t="s">
        <v>83</v>
      </c>
      <c r="E29" s="103"/>
      <c r="F29" s="1"/>
    </row>
    <row r="30" spans="1:6" s="2" customFormat="1" x14ac:dyDescent="0.2">
      <c r="A30" s="100"/>
      <c r="B30" s="101"/>
      <c r="C30" s="102"/>
      <c r="D30" s="102"/>
      <c r="E30" s="103"/>
      <c r="F30" s="1"/>
    </row>
    <row r="31" spans="1:6" s="2" customFormat="1" hidden="1" x14ac:dyDescent="0.2">
      <c r="A31" s="91"/>
      <c r="B31" s="92"/>
      <c r="C31" s="93"/>
      <c r="D31" s="93"/>
      <c r="E31" s="94"/>
      <c r="F31" s="1"/>
    </row>
    <row r="32" spans="1:6" ht="19.5" customHeight="1" x14ac:dyDescent="0.2">
      <c r="A32" s="55" t="s">
        <v>98</v>
      </c>
      <c r="B32" s="56">
        <f>SUM(B28:B31)</f>
        <v>702.24</v>
      </c>
      <c r="C32" s="111" t="str">
        <f>IF(SUBTOTAL(3,B28:B31)=SUBTOTAL(103,B28:B31),'Summary and sign-off'!$A$48,'Summary and sign-off'!$A$49)</f>
        <v>Check - there are no hidden rows with data</v>
      </c>
      <c r="D32" s="134" t="str">
        <f>IF('Summary and sign-off'!F56='Summary and sign-off'!F54,'Summary and sign-off'!A51,'Summary and sign-off'!A50)</f>
        <v>Check - each entry provides sufficient information</v>
      </c>
      <c r="E32" s="134"/>
      <c r="F32" s="17"/>
    </row>
    <row r="33" spans="1:6" ht="10.5" customHeight="1" x14ac:dyDescent="0.2">
      <c r="A33" s="17"/>
      <c r="B33" s="19"/>
      <c r="C33" s="17"/>
      <c r="D33" s="17"/>
      <c r="E33" s="17"/>
      <c r="F33" s="17"/>
    </row>
    <row r="34" spans="1:6" ht="24.75" customHeight="1" x14ac:dyDescent="0.2">
      <c r="A34" s="128" t="s">
        <v>99</v>
      </c>
      <c r="B34" s="128"/>
      <c r="C34" s="128"/>
      <c r="D34" s="128"/>
      <c r="E34" s="128"/>
      <c r="F34" s="17"/>
    </row>
    <row r="35" spans="1:6" ht="27" customHeight="1" x14ac:dyDescent="0.2">
      <c r="A35" s="24" t="s">
        <v>73</v>
      </c>
      <c r="B35" s="24" t="s">
        <v>14</v>
      </c>
      <c r="C35" s="24" t="s">
        <v>100</v>
      </c>
      <c r="D35" s="24" t="s">
        <v>101</v>
      </c>
      <c r="E35" s="24" t="s">
        <v>77</v>
      </c>
      <c r="F35" s="28"/>
    </row>
    <row r="36" spans="1:6" s="2" customFormat="1" x14ac:dyDescent="0.2">
      <c r="A36" s="100"/>
      <c r="B36" s="101"/>
      <c r="C36" s="102"/>
      <c r="D36" s="102"/>
      <c r="E36" s="103"/>
      <c r="F36" s="1"/>
    </row>
    <row r="37" spans="1:6" s="2" customFormat="1" ht="25.5" x14ac:dyDescent="0.2">
      <c r="A37" s="112">
        <v>45535</v>
      </c>
      <c r="B37" s="114">
        <v>77.28</v>
      </c>
      <c r="C37" s="104" t="s">
        <v>102</v>
      </c>
      <c r="D37" s="102" t="s">
        <v>103</v>
      </c>
      <c r="E37" s="103" t="s">
        <v>104</v>
      </c>
      <c r="F37" s="1"/>
    </row>
    <row r="38" spans="1:6" s="2" customFormat="1" ht="25.5" x14ac:dyDescent="0.2">
      <c r="A38" s="113">
        <v>45800</v>
      </c>
      <c r="B38" s="114">
        <v>94.02</v>
      </c>
      <c r="C38" s="104" t="s">
        <v>102</v>
      </c>
      <c r="D38" s="102" t="s">
        <v>83</v>
      </c>
      <c r="E38" s="103"/>
      <c r="F38" s="1"/>
    </row>
    <row r="39" spans="1:6" s="2" customFormat="1" x14ac:dyDescent="0.2">
      <c r="A39" s="100"/>
      <c r="B39" s="101"/>
      <c r="C39" s="102"/>
      <c r="D39" s="102"/>
      <c r="E39" s="103"/>
      <c r="F39" s="1"/>
    </row>
    <row r="40" spans="1:6" s="2" customFormat="1" hidden="1" x14ac:dyDescent="0.2">
      <c r="A40" s="78"/>
      <c r="B40" s="79"/>
      <c r="C40" s="80"/>
      <c r="D40" s="80"/>
      <c r="E40" s="81"/>
      <c r="F40" s="1"/>
    </row>
    <row r="41" spans="1:6" ht="19.5" customHeight="1" x14ac:dyDescent="0.2">
      <c r="A41" s="55" t="s">
        <v>105</v>
      </c>
      <c r="B41" s="56">
        <f>SUM(B36:B40)</f>
        <v>171.3</v>
      </c>
      <c r="C41" s="111" t="str">
        <f>IF(SUBTOTAL(3,B36:B40)=SUBTOTAL(103,B36:B40),'Summary and sign-off'!$A$48,'Summary and sign-off'!$A$49)</f>
        <v>Check - there are no hidden rows with data</v>
      </c>
      <c r="D41" s="134" t="str">
        <f>IF('Summary and sign-off'!F57='Summary and sign-off'!F54,'Summary and sign-off'!A51,'Summary and sign-off'!A50)</f>
        <v>Check - each entry provides sufficient information</v>
      </c>
      <c r="E41" s="134"/>
      <c r="F41" s="17"/>
    </row>
    <row r="42" spans="1:6" ht="10.5" customHeight="1" x14ac:dyDescent="0.2">
      <c r="A42" s="17"/>
      <c r="B42" s="43"/>
      <c r="C42" s="19"/>
      <c r="D42" s="17"/>
      <c r="E42" s="17"/>
      <c r="F42" s="17"/>
    </row>
    <row r="43" spans="1:6" ht="34.5" customHeight="1" x14ac:dyDescent="0.2">
      <c r="A43" s="31" t="s">
        <v>106</v>
      </c>
      <c r="B43" s="44">
        <f>B24+B32+B41</f>
        <v>10336.999999999998</v>
      </c>
      <c r="C43" s="32"/>
      <c r="D43" s="32"/>
      <c r="E43" s="32"/>
      <c r="F43" s="17"/>
    </row>
    <row r="44" spans="1:6" x14ac:dyDescent="0.2">
      <c r="A44" s="17"/>
      <c r="B44" s="19"/>
      <c r="C44" s="17"/>
      <c r="D44" s="17"/>
      <c r="E44" s="17"/>
      <c r="F44" s="17"/>
    </row>
    <row r="45" spans="1:6" x14ac:dyDescent="0.2">
      <c r="A45" s="18" t="s">
        <v>27</v>
      </c>
      <c r="B45" s="19"/>
      <c r="C45" s="17"/>
      <c r="D45" s="17"/>
      <c r="E45" s="17"/>
      <c r="F45" s="17"/>
    </row>
    <row r="46" spans="1:6" ht="12.6" customHeight="1" x14ac:dyDescent="0.2">
      <c r="A46" s="20" t="s">
        <v>107</v>
      </c>
      <c r="F46" s="17"/>
    </row>
    <row r="47" spans="1:6" ht="12.95" customHeight="1" x14ac:dyDescent="0.2">
      <c r="A47" s="20" t="s">
        <v>108</v>
      </c>
      <c r="B47" s="17"/>
      <c r="D47" s="17"/>
      <c r="F47" s="17"/>
    </row>
    <row r="48" spans="1:6" x14ac:dyDescent="0.2">
      <c r="A48" s="20" t="s">
        <v>109</v>
      </c>
      <c r="F48" s="17"/>
    </row>
    <row r="49" spans="1:6" x14ac:dyDescent="0.2">
      <c r="A49" s="20" t="s">
        <v>33</v>
      </c>
      <c r="B49" s="19"/>
      <c r="C49" s="17"/>
      <c r="D49" s="17"/>
      <c r="E49" s="17"/>
      <c r="F49" s="17"/>
    </row>
    <row r="50" spans="1:6" ht="12.95" customHeight="1" x14ac:dyDescent="0.2">
      <c r="A50" s="20" t="s">
        <v>110</v>
      </c>
      <c r="B50" s="17"/>
      <c r="D50" s="17"/>
      <c r="F50" s="17"/>
    </row>
    <row r="51" spans="1:6" x14ac:dyDescent="0.2">
      <c r="A51" s="20" t="s">
        <v>111</v>
      </c>
      <c r="F51" s="17"/>
    </row>
    <row r="52" spans="1:6" x14ac:dyDescent="0.2">
      <c r="A52" s="20" t="s">
        <v>112</v>
      </c>
      <c r="B52" s="20"/>
      <c r="C52" s="20"/>
      <c r="D52" s="20"/>
      <c r="F52" s="17"/>
    </row>
    <row r="53" spans="1:6" x14ac:dyDescent="0.2">
      <c r="A53" s="26"/>
      <c r="B53" s="17"/>
      <c r="C53" s="17"/>
      <c r="D53" s="17"/>
      <c r="E53" s="17"/>
      <c r="F53" s="17"/>
    </row>
    <row r="54" spans="1:6" hidden="1" x14ac:dyDescent="0.2">
      <c r="A54" s="26"/>
      <c r="B54" s="17"/>
      <c r="C54" s="17"/>
      <c r="D54" s="17"/>
      <c r="E54" s="17"/>
      <c r="F54" s="17"/>
    </row>
    <row r="55" spans="1:6" x14ac:dyDescent="0.2"/>
    <row r="56" spans="1:6" x14ac:dyDescent="0.2"/>
    <row r="57" spans="1:6" x14ac:dyDescent="0.2"/>
    <row r="58" spans="1:6" x14ac:dyDescent="0.2"/>
    <row r="59" spans="1:6" ht="12.75" hidden="1" customHeight="1" x14ac:dyDescent="0.2"/>
    <row r="60" spans="1:6" x14ac:dyDescent="0.2"/>
    <row r="61" spans="1:6" x14ac:dyDescent="0.2"/>
    <row r="62" spans="1:6" hidden="1" x14ac:dyDescent="0.2">
      <c r="A62" s="26"/>
      <c r="B62" s="17"/>
      <c r="C62" s="17"/>
      <c r="D62" s="17"/>
      <c r="E62" s="17"/>
      <c r="F62" s="17"/>
    </row>
    <row r="63" spans="1:6" hidden="1" x14ac:dyDescent="0.2">
      <c r="A63" s="26"/>
      <c r="B63" s="17"/>
      <c r="C63" s="17"/>
      <c r="D63" s="17"/>
      <c r="E63" s="17"/>
      <c r="F63" s="17"/>
    </row>
    <row r="64" spans="1:6" hidden="1" x14ac:dyDescent="0.2">
      <c r="A64" s="26"/>
      <c r="B64" s="17"/>
      <c r="C64" s="17"/>
      <c r="D64" s="17"/>
      <c r="E64" s="17"/>
      <c r="F64" s="17"/>
    </row>
    <row r="65" spans="1:6" hidden="1" x14ac:dyDescent="0.2">
      <c r="A65" s="26"/>
      <c r="B65" s="17"/>
      <c r="C65" s="17"/>
      <c r="D65" s="17"/>
      <c r="E65" s="17"/>
      <c r="F65" s="17"/>
    </row>
    <row r="66" spans="1:6" hidden="1" x14ac:dyDescent="0.2">
      <c r="A66" s="26"/>
      <c r="B66" s="17"/>
      <c r="C66" s="17"/>
      <c r="D66" s="17"/>
      <c r="E66" s="17"/>
      <c r="F66" s="17"/>
    </row>
    <row r="67" spans="1:6" x14ac:dyDescent="0.2"/>
    <row r="68" spans="1:6" x14ac:dyDescent="0.2"/>
    <row r="69" spans="1:6" x14ac:dyDescent="0.2"/>
    <row r="70" spans="1:6" x14ac:dyDescent="0.2"/>
    <row r="71" spans="1:6" x14ac:dyDescent="0.2"/>
    <row r="72" spans="1:6" x14ac:dyDescent="0.2"/>
    <row r="73" spans="1:6" x14ac:dyDescent="0.2"/>
    <row r="74" spans="1:6" x14ac:dyDescent="0.2"/>
    <row r="75" spans="1:6" x14ac:dyDescent="0.2"/>
    <row r="76" spans="1:6" x14ac:dyDescent="0.2"/>
    <row r="77" spans="1:6" x14ac:dyDescent="0.2"/>
    <row r="78" spans="1:6" x14ac:dyDescent="0.2"/>
    <row r="79" spans="1:6" x14ac:dyDescent="0.2"/>
    <row r="80" spans="1:6" x14ac:dyDescent="0.2"/>
    <row r="81" customFormat="1" x14ac:dyDescent="0.2"/>
    <row r="82" customFormat="1" x14ac:dyDescent="0.2"/>
    <row r="83" customFormat="1" x14ac:dyDescent="0.2"/>
    <row r="84" customFormat="1" x14ac:dyDescent="0.2"/>
    <row r="85" customFormat="1" x14ac:dyDescent="0.2"/>
    <row r="86" customFormat="1" x14ac:dyDescent="0.2"/>
    <row r="87" customFormat="1" x14ac:dyDescent="0.2"/>
  </sheetData>
  <sheetProtection formatCells="0" formatRows="0" insertColumns="0" insertRows="0" deleteRows="0"/>
  <mergeCells count="23">
    <mergeCell ref="C17:C18"/>
    <mergeCell ref="A17:A18"/>
    <mergeCell ref="D41:E41"/>
    <mergeCell ref="C20:C21"/>
    <mergeCell ref="A28:A29"/>
    <mergeCell ref="C28:C29"/>
    <mergeCell ref="A20:A21"/>
    <mergeCell ref="A1:E1"/>
    <mergeCell ref="A26:E26"/>
    <mergeCell ref="A34:E34"/>
    <mergeCell ref="B2:E2"/>
    <mergeCell ref="B3:E3"/>
    <mergeCell ref="B4:E4"/>
    <mergeCell ref="A8:E8"/>
    <mergeCell ref="A9:E9"/>
    <mergeCell ref="B6:E6"/>
    <mergeCell ref="D24:E24"/>
    <mergeCell ref="D32:E32"/>
    <mergeCell ref="A10:E10"/>
    <mergeCell ref="C13:C15"/>
    <mergeCell ref="A13:A15"/>
    <mergeCell ref="B7:E7"/>
    <mergeCell ref="B5:E5"/>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28 A23 A36 A40 A12 A31"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35 A27 A11" xr:uid="{00000000-0002-0000-02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30 A13 A16:A17 A20 A22 A37:A39" xr:uid="{67A21C94-90C0-4AFE-B6AC-F64AD77E4F2B}">
      <formula1>$B$4</formula1>
      <formula2>$B$5</formula2>
    </dataValidation>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sign-off'!$A$29:$A$30</xm:f>
          </x14:formula1>
          <xm:sqref>B7:E7</xm:sqref>
        </x14:dataValidation>
        <x14:dataValidation type="decimal" operator="greaterThan" allowBlank="1" showInputMessage="1" showErrorMessage="1" error="This cell must contain a dollar figure" xr:uid="{00000000-0002-0000-0200-000004000000}">
          <x14:formula1>
            <xm:f>'Summary and sign-off'!$A$47</xm:f>
          </x14:formula1>
          <xm:sqref>B12:B23 B28:B31 B36:B40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34"/>
  <sheetViews>
    <sheetView zoomScaleNormal="100" workbookViewId="0">
      <selection activeCell="B7" sqref="B7:E7"/>
    </sheetView>
  </sheetViews>
  <sheetFormatPr defaultColWidth="0" defaultRowHeight="12.75" zeroHeight="1" x14ac:dyDescent="0.2"/>
  <cols>
    <col min="1" max="1" width="35.7109375" customWidth="1"/>
    <col min="2" max="2" width="14.28515625" customWidth="1"/>
    <col min="3" max="3" width="71.42578125" customWidth="1"/>
    <col min="4" max="4" width="50" customWidth="1"/>
    <col min="5" max="5" width="21.42578125" customWidth="1"/>
    <col min="6" max="6" width="39.28515625" customWidth="1"/>
    <col min="7" max="10" width="9.140625" hidden="1" customWidth="1"/>
    <col min="11" max="13" width="0" hidden="1" customWidth="1"/>
  </cols>
  <sheetData>
    <row r="1" spans="1:6" ht="26.25" customHeight="1" x14ac:dyDescent="0.2">
      <c r="A1" s="127" t="s">
        <v>64</v>
      </c>
      <c r="B1" s="127"/>
      <c r="C1" s="127"/>
      <c r="D1" s="127"/>
      <c r="E1" s="127"/>
    </row>
    <row r="2" spans="1:6" ht="21" customHeight="1" x14ac:dyDescent="0.2">
      <c r="A2" s="3" t="s">
        <v>65</v>
      </c>
      <c r="B2" s="129" t="str">
        <f>'Summary and sign-off'!B2:F2</f>
        <v>Public Service Commission Te Kawa Mataaho</v>
      </c>
      <c r="C2" s="129"/>
      <c r="D2" s="129"/>
      <c r="E2" s="129"/>
    </row>
    <row r="3" spans="1:6" ht="31.5" x14ac:dyDescent="0.2">
      <c r="A3" s="3" t="s">
        <v>66</v>
      </c>
      <c r="B3" s="129" t="str">
        <f>'Summary and sign-off'!B3:F3</f>
        <v>Heather Baggott</v>
      </c>
      <c r="C3" s="129"/>
      <c r="D3" s="129"/>
      <c r="E3" s="129"/>
    </row>
    <row r="4" spans="1:6" ht="21" customHeight="1" x14ac:dyDescent="0.2">
      <c r="A4" s="3" t="s">
        <v>67</v>
      </c>
      <c r="B4" s="129">
        <f>'Summary and sign-off'!B4:F4</f>
        <v>45474</v>
      </c>
      <c r="C4" s="129"/>
      <c r="D4" s="129"/>
      <c r="E4" s="129"/>
    </row>
    <row r="5" spans="1:6" ht="21" customHeight="1" x14ac:dyDescent="0.2">
      <c r="A5" s="3" t="s">
        <v>68</v>
      </c>
      <c r="B5" s="129">
        <f>'Summary and sign-off'!B5:F5</f>
        <v>45838</v>
      </c>
      <c r="C5" s="129"/>
      <c r="D5" s="129"/>
      <c r="E5" s="129"/>
    </row>
    <row r="6" spans="1:6" ht="21" customHeight="1" x14ac:dyDescent="0.2">
      <c r="A6" s="3" t="s">
        <v>69</v>
      </c>
      <c r="B6" s="122" t="s">
        <v>35</v>
      </c>
      <c r="C6" s="122"/>
      <c r="D6" s="122"/>
      <c r="E6" s="122"/>
    </row>
    <row r="7" spans="1:6" ht="21" customHeight="1" x14ac:dyDescent="0.2">
      <c r="A7" s="3" t="s">
        <v>7</v>
      </c>
      <c r="B7" s="122" t="s">
        <v>37</v>
      </c>
      <c r="C7" s="122"/>
      <c r="D7" s="122"/>
      <c r="E7" s="122"/>
    </row>
    <row r="8" spans="1:6" ht="35.25" customHeight="1" x14ac:dyDescent="0.25">
      <c r="A8" s="148" t="s">
        <v>113</v>
      </c>
      <c r="B8" s="148"/>
      <c r="C8" s="149"/>
      <c r="D8" s="149"/>
      <c r="E8" s="149"/>
      <c r="F8" s="27"/>
    </row>
    <row r="9" spans="1:6" ht="35.25" customHeight="1" x14ac:dyDescent="0.25">
      <c r="A9" s="146" t="s">
        <v>114</v>
      </c>
      <c r="B9" s="147"/>
      <c r="C9" s="147"/>
      <c r="D9" s="147"/>
      <c r="E9" s="147"/>
      <c r="F9" s="27"/>
    </row>
    <row r="10" spans="1:6" ht="27" customHeight="1" x14ac:dyDescent="0.2">
      <c r="A10" s="24" t="s">
        <v>115</v>
      </c>
      <c r="B10" s="24" t="s">
        <v>14</v>
      </c>
      <c r="C10" s="24" t="s">
        <v>116</v>
      </c>
      <c r="D10" s="24" t="s">
        <v>117</v>
      </c>
      <c r="E10" s="24" t="s">
        <v>77</v>
      </c>
      <c r="F10" s="20"/>
    </row>
    <row r="11" spans="1:6" s="2" customFormat="1" x14ac:dyDescent="0.2">
      <c r="A11" s="104"/>
      <c r="B11" s="101"/>
      <c r="C11" s="105"/>
      <c r="D11" s="105"/>
      <c r="E11" s="106"/>
    </row>
    <row r="12" spans="1:6" s="2" customFormat="1" ht="25.5" x14ac:dyDescent="0.2">
      <c r="A12" s="100">
        <v>45582</v>
      </c>
      <c r="B12" s="101">
        <v>354.78</v>
      </c>
      <c r="C12" s="105" t="s">
        <v>118</v>
      </c>
      <c r="D12" s="105" t="s">
        <v>119</v>
      </c>
      <c r="E12" s="106" t="s">
        <v>104</v>
      </c>
    </row>
    <row r="13" spans="1:6" s="2" customFormat="1" x14ac:dyDescent="0.2">
      <c r="A13" s="100">
        <v>45678</v>
      </c>
      <c r="B13" s="101">
        <v>79.900000000000006</v>
      </c>
      <c r="C13" s="105" t="s">
        <v>120</v>
      </c>
      <c r="D13" s="120" t="s">
        <v>121</v>
      </c>
      <c r="E13" s="106" t="s">
        <v>87</v>
      </c>
    </row>
    <row r="14" spans="1:6" s="2" customFormat="1" x14ac:dyDescent="0.2">
      <c r="A14" s="100"/>
      <c r="B14" s="101"/>
      <c r="C14" s="105"/>
      <c r="D14" s="105"/>
      <c r="E14" s="106"/>
    </row>
    <row r="15" spans="1:6" s="2" customFormat="1" ht="11.25" hidden="1" customHeight="1" x14ac:dyDescent="0.2">
      <c r="A15" s="82"/>
      <c r="B15" s="79"/>
      <c r="C15" s="83"/>
      <c r="D15" s="83"/>
      <c r="E15" s="84"/>
    </row>
    <row r="16" spans="1:6" ht="34.5" customHeight="1" x14ac:dyDescent="0.2">
      <c r="A16" s="39" t="s">
        <v>122</v>
      </c>
      <c r="B16" s="48">
        <f>SUM(B11:B15)</f>
        <v>434.67999999999995</v>
      </c>
      <c r="C16" s="54" t="str">
        <f>IF(SUBTOTAL(3,B11:B15)=SUBTOTAL(103,B11:B15),'Summary and sign-off'!$A$48,'Summary and sign-off'!$A$49)</f>
        <v>Check - there are no hidden rows with data</v>
      </c>
      <c r="D16" s="134" t="str">
        <f>IF('Summary and sign-off'!F58='Summary and sign-off'!F54,'Summary and sign-off'!A51,'Summary and sign-off'!A50)</f>
        <v>Check - each entry provides sufficient information</v>
      </c>
      <c r="E16" s="134"/>
      <c r="F16" s="2"/>
    </row>
    <row r="17" spans="1:6" x14ac:dyDescent="0.2">
      <c r="A17" s="18"/>
      <c r="B17" s="17"/>
      <c r="C17" s="17"/>
      <c r="D17" s="17"/>
      <c r="E17" s="17"/>
    </row>
    <row r="18" spans="1:6" x14ac:dyDescent="0.2">
      <c r="A18" s="18" t="s">
        <v>27</v>
      </c>
      <c r="B18" s="19"/>
      <c r="C18" s="17"/>
      <c r="D18" s="17"/>
      <c r="E18" s="17"/>
    </row>
    <row r="19" spans="1:6" ht="12.75" customHeight="1" x14ac:dyDescent="0.2">
      <c r="A19" s="20" t="s">
        <v>123</v>
      </c>
      <c r="B19" s="20"/>
      <c r="C19" s="20"/>
      <c r="D19" s="20"/>
      <c r="E19" s="20"/>
    </row>
    <row r="20" spans="1:6" x14ac:dyDescent="0.2">
      <c r="A20" s="20" t="s">
        <v>124</v>
      </c>
      <c r="B20" s="20"/>
      <c r="C20" s="28"/>
      <c r="D20" s="28"/>
      <c r="E20" s="28"/>
    </row>
    <row r="21" spans="1:6" x14ac:dyDescent="0.2">
      <c r="A21" s="20" t="s">
        <v>33</v>
      </c>
      <c r="B21" s="19"/>
      <c r="C21" s="17"/>
      <c r="D21" s="17"/>
      <c r="E21" s="17"/>
      <c r="F21" s="17"/>
    </row>
    <row r="22" spans="1:6" x14ac:dyDescent="0.2">
      <c r="A22" s="20" t="s">
        <v>125</v>
      </c>
      <c r="B22" s="20"/>
      <c r="C22" s="28"/>
      <c r="D22" s="28"/>
      <c r="E22" s="28"/>
    </row>
    <row r="23" spans="1:6" ht="12.75" customHeight="1" x14ac:dyDescent="0.2">
      <c r="A23" s="20" t="s">
        <v>126</v>
      </c>
      <c r="B23" s="20"/>
      <c r="C23" s="22"/>
      <c r="D23" s="22"/>
      <c r="E23" s="22"/>
    </row>
    <row r="24" spans="1:6" x14ac:dyDescent="0.2">
      <c r="A24" s="17"/>
      <c r="B24" s="17"/>
      <c r="C24" s="17"/>
      <c r="D24" s="17"/>
      <c r="E24" s="17"/>
    </row>
    <row r="25" spans="1:6" x14ac:dyDescent="0.2"/>
    <row r="26" spans="1:6" x14ac:dyDescent="0.2"/>
    <row r="27" spans="1:6" x14ac:dyDescent="0.2"/>
    <row r="28" spans="1:6" x14ac:dyDescent="0.2"/>
    <row r="29" spans="1:6" x14ac:dyDescent="0.2"/>
    <row r="30" spans="1:6" x14ac:dyDescent="0.2"/>
    <row r="31" spans="1:6" x14ac:dyDescent="0.2"/>
    <row r="32" spans="1:6" x14ac:dyDescent="0.2"/>
    <row r="33" x14ac:dyDescent="0.2"/>
    <row r="34" x14ac:dyDescent="0.2"/>
  </sheetData>
  <sheetProtection sheet="1" formatCells="0" insertRows="0" deleteRows="0"/>
  <mergeCells count="10">
    <mergeCell ref="D16:E16"/>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15"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3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A13 A14" xr:uid="{9A7E9F63-43B8-46EF-8656-0D5E1A7A706A}">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 type="decimal" operator="greaterThan" allowBlank="1" showInputMessage="1" showErrorMessage="1" error="This cell must contain a dollar figure" xr:uid="{00000000-0002-0000-0300-000004000000}">
          <x14:formula1>
            <xm:f>'Summary and sign-off'!$A$47</xm:f>
          </x14:formula1>
          <xm:sqref>B11:B15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M39"/>
  <sheetViews>
    <sheetView zoomScaleNormal="100" workbookViewId="0">
      <selection activeCell="B7" sqref="B7:E7"/>
    </sheetView>
  </sheetViews>
  <sheetFormatPr defaultColWidth="0" defaultRowHeight="12.75" zeroHeight="1" x14ac:dyDescent="0.2"/>
  <cols>
    <col min="1" max="1" width="35.7109375" customWidth="1"/>
    <col min="2" max="2" width="14.28515625" customWidth="1"/>
    <col min="3" max="3" width="71.42578125" customWidth="1"/>
    <col min="4" max="4" width="50" customWidth="1"/>
    <col min="5" max="5" width="21.42578125" customWidth="1"/>
    <col min="6" max="6" width="36.85546875" customWidth="1"/>
    <col min="7" max="10" width="9.140625" hidden="1" customWidth="1"/>
    <col min="11" max="13" width="0" hidden="1" customWidth="1"/>
    <col min="14" max="16384" width="9.140625" hidden="1"/>
  </cols>
  <sheetData>
    <row r="1" spans="1:6" ht="26.25" customHeight="1" x14ac:dyDescent="0.2">
      <c r="A1" s="127" t="s">
        <v>64</v>
      </c>
      <c r="B1" s="127"/>
      <c r="C1" s="127"/>
      <c r="D1" s="127"/>
      <c r="E1" s="127"/>
    </row>
    <row r="2" spans="1:6" ht="21" customHeight="1" x14ac:dyDescent="0.2">
      <c r="A2" s="3" t="s">
        <v>65</v>
      </c>
      <c r="B2" s="129" t="str">
        <f>'Summary and sign-off'!B2:F2</f>
        <v>Public Service Commission Te Kawa Mataaho</v>
      </c>
      <c r="C2" s="129"/>
      <c r="D2" s="129"/>
      <c r="E2" s="129"/>
    </row>
    <row r="3" spans="1:6" ht="31.5" x14ac:dyDescent="0.2">
      <c r="A3" s="3" t="s">
        <v>127</v>
      </c>
      <c r="B3" s="129" t="str">
        <f>'Summary and sign-off'!B3:F3</f>
        <v>Heather Baggott</v>
      </c>
      <c r="C3" s="129"/>
      <c r="D3" s="129"/>
      <c r="E3" s="129"/>
    </row>
    <row r="4" spans="1:6" ht="21" customHeight="1" x14ac:dyDescent="0.2">
      <c r="A4" s="3" t="s">
        <v>67</v>
      </c>
      <c r="B4" s="129">
        <f>'Summary and sign-off'!B4:F4</f>
        <v>45474</v>
      </c>
      <c r="C4" s="129"/>
      <c r="D4" s="129"/>
      <c r="E4" s="129"/>
    </row>
    <row r="5" spans="1:6" ht="21" customHeight="1" x14ac:dyDescent="0.2">
      <c r="A5" s="3" t="s">
        <v>68</v>
      </c>
      <c r="B5" s="129">
        <f>'Summary and sign-off'!B5:F5</f>
        <v>45838</v>
      </c>
      <c r="C5" s="129"/>
      <c r="D5" s="129"/>
      <c r="E5" s="129"/>
    </row>
    <row r="6" spans="1:6" ht="21" customHeight="1" x14ac:dyDescent="0.2">
      <c r="A6" s="3" t="s">
        <v>69</v>
      </c>
      <c r="B6" s="122" t="s">
        <v>35</v>
      </c>
      <c r="C6" s="122"/>
      <c r="D6" s="122"/>
      <c r="E6" s="122"/>
      <c r="F6" s="23"/>
    </row>
    <row r="7" spans="1:6" ht="21" customHeight="1" x14ac:dyDescent="0.2">
      <c r="A7" s="3" t="s">
        <v>7</v>
      </c>
      <c r="B7" s="122" t="s">
        <v>37</v>
      </c>
      <c r="C7" s="122"/>
      <c r="D7" s="122"/>
      <c r="E7" s="122"/>
      <c r="F7" s="23"/>
    </row>
    <row r="8" spans="1:6" ht="35.25" customHeight="1" x14ac:dyDescent="0.2">
      <c r="A8" s="131" t="s">
        <v>128</v>
      </c>
      <c r="B8" s="131"/>
      <c r="C8" s="149"/>
      <c r="D8" s="149"/>
      <c r="E8" s="149"/>
    </row>
    <row r="9" spans="1:6" ht="35.25" customHeight="1" x14ac:dyDescent="0.2">
      <c r="A9" s="150" t="s">
        <v>129</v>
      </c>
      <c r="B9" s="151"/>
      <c r="C9" s="151"/>
      <c r="D9" s="151"/>
      <c r="E9" s="151"/>
    </row>
    <row r="10" spans="1:6" ht="27" customHeight="1" x14ac:dyDescent="0.2">
      <c r="A10" s="24" t="s">
        <v>73</v>
      </c>
      <c r="B10" s="24" t="s">
        <v>14</v>
      </c>
      <c r="C10" s="24" t="s">
        <v>130</v>
      </c>
      <c r="D10" s="24" t="s">
        <v>131</v>
      </c>
      <c r="E10" s="24" t="s">
        <v>77</v>
      </c>
      <c r="F10" s="20"/>
    </row>
    <row r="11" spans="1:6" s="2" customFormat="1" hidden="1" x14ac:dyDescent="0.2">
      <c r="A11" s="82"/>
      <c r="B11" s="79"/>
      <c r="C11" s="83"/>
      <c r="D11" s="83"/>
      <c r="E11" s="84"/>
    </row>
    <row r="12" spans="1:6" s="2" customFormat="1" x14ac:dyDescent="0.2">
      <c r="A12" s="100" t="s">
        <v>132</v>
      </c>
      <c r="B12" s="101">
        <v>358</v>
      </c>
      <c r="C12" s="105" t="s">
        <v>133</v>
      </c>
      <c r="D12" s="105" t="s">
        <v>134</v>
      </c>
      <c r="E12" s="106"/>
    </row>
    <row r="13" spans="1:6" s="2" customFormat="1" x14ac:dyDescent="0.2">
      <c r="A13" s="104"/>
      <c r="B13" s="101"/>
      <c r="C13" s="105"/>
      <c r="D13" s="105"/>
      <c r="E13" s="106"/>
    </row>
    <row r="14" spans="1:6" s="2" customFormat="1" hidden="1" x14ac:dyDescent="0.2">
      <c r="A14" s="82"/>
      <c r="B14" s="79"/>
      <c r="C14" s="83"/>
      <c r="D14" s="83"/>
      <c r="E14" s="84"/>
    </row>
    <row r="15" spans="1:6" ht="34.5" customHeight="1" x14ac:dyDescent="0.2">
      <c r="A15" s="39" t="s">
        <v>135</v>
      </c>
      <c r="B15" s="48">
        <f>SUM(B11:B14)</f>
        <v>358</v>
      </c>
      <c r="C15" s="54" t="str">
        <f>IF(SUBTOTAL(3,B11:B14)=SUBTOTAL(103,B11:B14),'Summary and sign-off'!$A$48,'Summary and sign-off'!$A$49)</f>
        <v>Check - there are no hidden rows with data</v>
      </c>
      <c r="D15" s="134" t="str">
        <f>IF('Summary and sign-off'!F59='Summary and sign-off'!F54,'Summary and sign-off'!A51,'Summary and sign-off'!A50)</f>
        <v>Check - each entry provides sufficient information</v>
      </c>
      <c r="E15" s="134"/>
    </row>
    <row r="16" spans="1:6" ht="14.1" customHeight="1" x14ac:dyDescent="0.2">
      <c r="B16" s="17"/>
      <c r="C16" s="17"/>
      <c r="D16" s="17"/>
      <c r="E16" s="17"/>
    </row>
    <row r="17" spans="1:6" x14ac:dyDescent="0.2">
      <c r="A17" s="18" t="s">
        <v>136</v>
      </c>
      <c r="B17" s="17"/>
      <c r="C17" s="17"/>
      <c r="D17" s="17"/>
      <c r="E17" s="17"/>
    </row>
    <row r="18" spans="1:6" ht="12.6" customHeight="1" x14ac:dyDescent="0.2">
      <c r="A18" s="20" t="s">
        <v>107</v>
      </c>
      <c r="B18" s="17"/>
      <c r="C18" s="17"/>
      <c r="D18" s="17"/>
      <c r="E18" s="17"/>
    </row>
    <row r="19" spans="1:6" x14ac:dyDescent="0.2">
      <c r="A19" s="20" t="s">
        <v>33</v>
      </c>
      <c r="B19" s="19"/>
      <c r="C19" s="17"/>
      <c r="D19" s="17"/>
      <c r="E19" s="17"/>
      <c r="F19" s="17"/>
    </row>
    <row r="20" spans="1:6" x14ac:dyDescent="0.2">
      <c r="A20" s="20" t="s">
        <v>125</v>
      </c>
      <c r="C20" s="17"/>
      <c r="D20" s="17"/>
      <c r="E20" s="17"/>
      <c r="F20" s="17"/>
    </row>
    <row r="21" spans="1:6" ht="12.75" customHeight="1" x14ac:dyDescent="0.2">
      <c r="A21" s="20" t="s">
        <v>126</v>
      </c>
      <c r="B21" s="25"/>
      <c r="C21" s="22"/>
      <c r="D21" s="22"/>
      <c r="E21" s="22"/>
      <c r="F21" s="22"/>
    </row>
    <row r="22" spans="1:6" x14ac:dyDescent="0.2">
      <c r="B22" s="26"/>
      <c r="C22" s="17"/>
      <c r="D22" s="17"/>
      <c r="E22" s="17"/>
    </row>
    <row r="23" spans="1:6" hidden="1" x14ac:dyDescent="0.2">
      <c r="A23" s="17"/>
      <c r="B23" s="17"/>
      <c r="C23" s="17"/>
      <c r="D23" s="17"/>
    </row>
    <row r="24" spans="1:6" ht="12.75" hidden="1" customHeight="1" x14ac:dyDescent="0.2"/>
    <row r="25" spans="1:6" hidden="1" x14ac:dyDescent="0.2">
      <c r="A25" s="17"/>
      <c r="B25" s="17"/>
      <c r="C25" s="17"/>
      <c r="D25" s="17"/>
      <c r="E25" s="17"/>
    </row>
    <row r="26" spans="1:6" hidden="1" x14ac:dyDescent="0.2">
      <c r="A26" s="17"/>
      <c r="B26" s="17"/>
      <c r="C26" s="17"/>
      <c r="D26" s="17"/>
      <c r="E26" s="17"/>
    </row>
    <row r="27" spans="1:6" hidden="1" x14ac:dyDescent="0.2">
      <c r="A27" s="17"/>
      <c r="B27" s="17"/>
      <c r="C27" s="17"/>
      <c r="D27" s="17"/>
      <c r="E27" s="17"/>
    </row>
    <row r="28" spans="1:6" hidden="1" x14ac:dyDescent="0.2">
      <c r="A28" s="17"/>
      <c r="B28" s="17"/>
      <c r="C28" s="17"/>
      <c r="D28" s="17"/>
      <c r="E28" s="17"/>
    </row>
    <row r="29" spans="1:6" hidden="1" x14ac:dyDescent="0.2">
      <c r="A29" s="17"/>
      <c r="B29" s="17"/>
      <c r="C29" s="17"/>
      <c r="D29" s="17"/>
      <c r="E29" s="17"/>
    </row>
    <row r="30" spans="1:6" x14ac:dyDescent="0.2"/>
    <row r="31" spans="1:6" x14ac:dyDescent="0.2"/>
    <row r="32" spans="1:6" x14ac:dyDescent="0.2"/>
    <row r="33" x14ac:dyDescent="0.2"/>
    <row r="34" x14ac:dyDescent="0.2"/>
    <row r="35" x14ac:dyDescent="0.2"/>
    <row r="36" x14ac:dyDescent="0.2"/>
    <row r="37" x14ac:dyDescent="0.2"/>
    <row r="38" x14ac:dyDescent="0.2"/>
    <row r="39" x14ac:dyDescent="0.2"/>
  </sheetData>
  <sheetProtection sheet="1" formatCells="0" insertRows="0" deleteRows="0"/>
  <mergeCells count="10">
    <mergeCell ref="D15:E15"/>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14" xr:uid="{00000000-0002-0000-04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4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xr:uid="{687D4BD6-8F5F-4681-B352-360D3908846F}">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sign-off'!$A$29:$A$30</xm:f>
          </x14:formula1>
          <xm:sqref>B7:E7</xm:sqref>
        </x14:dataValidation>
        <x14:dataValidation type="decimal" operator="greaterThan" allowBlank="1" showInputMessage="1" showErrorMessage="1" error="This cell must contain a dollar figure" xr:uid="{00000000-0002-0000-0400-000004000000}">
          <x14:formula1>
            <xm:f>'Summary and sign-off'!$A$47</xm:f>
          </x14:formula1>
          <xm:sqref>B11:B14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J45"/>
  <sheetViews>
    <sheetView zoomScaleNormal="100" workbookViewId="0">
      <selection activeCell="B7" sqref="B7:F7"/>
    </sheetView>
  </sheetViews>
  <sheetFormatPr defaultColWidth="0" defaultRowHeight="12.75" zeroHeight="1" x14ac:dyDescent="0.2"/>
  <cols>
    <col min="1" max="1" width="35.7109375" customWidth="1"/>
    <col min="2" max="2" width="46.85546875" customWidth="1"/>
    <col min="3" max="3" width="22.140625" customWidth="1"/>
    <col min="4" max="4" width="25.42578125" customWidth="1"/>
    <col min="5" max="6" width="35.7109375" customWidth="1"/>
    <col min="7" max="7" width="38" customWidth="1"/>
    <col min="8" max="10" width="9.140625" hidden="1" customWidth="1"/>
    <col min="11" max="15" width="0" hidden="1" customWidth="1"/>
  </cols>
  <sheetData>
    <row r="1" spans="1:7" ht="26.25" customHeight="1" x14ac:dyDescent="0.2">
      <c r="A1" s="127" t="s">
        <v>137</v>
      </c>
      <c r="B1" s="127"/>
      <c r="C1" s="127"/>
      <c r="D1" s="127"/>
      <c r="E1" s="127"/>
      <c r="F1" s="127"/>
    </row>
    <row r="2" spans="1:7" ht="21" customHeight="1" x14ac:dyDescent="0.2">
      <c r="A2" s="3" t="s">
        <v>65</v>
      </c>
      <c r="B2" s="129" t="str">
        <f>'Summary and sign-off'!B2:F2</f>
        <v>Public Service Commission Te Kawa Mataaho</v>
      </c>
      <c r="C2" s="129"/>
      <c r="D2" s="129"/>
      <c r="E2" s="129"/>
      <c r="F2" s="129"/>
    </row>
    <row r="3" spans="1:7" ht="31.5" x14ac:dyDescent="0.2">
      <c r="A3" s="3" t="s">
        <v>66</v>
      </c>
      <c r="B3" s="129" t="str">
        <f>'Summary and sign-off'!B3:F3</f>
        <v>Heather Baggott</v>
      </c>
      <c r="C3" s="129"/>
      <c r="D3" s="129"/>
      <c r="E3" s="129"/>
      <c r="F3" s="129"/>
    </row>
    <row r="4" spans="1:7" ht="21" customHeight="1" x14ac:dyDescent="0.2">
      <c r="A4" s="3" t="s">
        <v>67</v>
      </c>
      <c r="B4" s="129">
        <f>'Summary and sign-off'!B4:F4</f>
        <v>45474</v>
      </c>
      <c r="C4" s="129"/>
      <c r="D4" s="129"/>
      <c r="E4" s="129"/>
      <c r="F4" s="129"/>
    </row>
    <row r="5" spans="1:7" ht="21" customHeight="1" x14ac:dyDescent="0.2">
      <c r="A5" s="3" t="s">
        <v>68</v>
      </c>
      <c r="B5" s="129">
        <f>'Summary and sign-off'!B5:F5</f>
        <v>45838</v>
      </c>
      <c r="C5" s="129"/>
      <c r="D5" s="129"/>
      <c r="E5" s="129"/>
      <c r="F5" s="129"/>
    </row>
    <row r="6" spans="1:7" ht="21" customHeight="1" x14ac:dyDescent="0.2">
      <c r="A6" s="3" t="s">
        <v>138</v>
      </c>
      <c r="B6" s="122" t="s">
        <v>35</v>
      </c>
      <c r="C6" s="122"/>
      <c r="D6" s="122"/>
      <c r="E6" s="122"/>
      <c r="F6" s="122"/>
    </row>
    <row r="7" spans="1:7" ht="21" customHeight="1" x14ac:dyDescent="0.2">
      <c r="A7" s="3" t="s">
        <v>7</v>
      </c>
      <c r="B7" s="122" t="s">
        <v>37</v>
      </c>
      <c r="C7" s="122"/>
      <c r="D7" s="122"/>
      <c r="E7" s="122"/>
      <c r="F7" s="122"/>
    </row>
    <row r="8" spans="1:7" ht="36" customHeight="1" x14ac:dyDescent="0.2">
      <c r="A8" s="131" t="s">
        <v>139</v>
      </c>
      <c r="B8" s="131"/>
      <c r="C8" s="131"/>
      <c r="D8" s="131"/>
      <c r="E8" s="131"/>
      <c r="F8" s="131"/>
    </row>
    <row r="9" spans="1:7" ht="36" customHeight="1" x14ac:dyDescent="0.2">
      <c r="A9" s="150" t="s">
        <v>140</v>
      </c>
      <c r="B9" s="151"/>
      <c r="C9" s="151"/>
      <c r="D9" s="151"/>
      <c r="E9" s="151"/>
      <c r="F9" s="151"/>
    </row>
    <row r="10" spans="1:7" ht="39" customHeight="1" x14ac:dyDescent="0.2">
      <c r="A10" s="24" t="s">
        <v>73</v>
      </c>
      <c r="B10" s="95" t="s">
        <v>141</v>
      </c>
      <c r="C10" s="95" t="s">
        <v>142</v>
      </c>
      <c r="D10" s="95" t="s">
        <v>143</v>
      </c>
      <c r="E10" s="95" t="s">
        <v>144</v>
      </c>
      <c r="F10" s="95" t="s">
        <v>145</v>
      </c>
    </row>
    <row r="11" spans="1:7" s="2" customFormat="1" ht="38.25" x14ac:dyDescent="0.2">
      <c r="A11" s="100">
        <v>45475</v>
      </c>
      <c r="B11" s="105" t="s">
        <v>146</v>
      </c>
      <c r="C11" s="108" t="s">
        <v>51</v>
      </c>
      <c r="D11" s="105" t="s">
        <v>147</v>
      </c>
      <c r="E11" s="109" t="s">
        <v>46</v>
      </c>
      <c r="F11" s="106" t="s">
        <v>148</v>
      </c>
    </row>
    <row r="12" spans="1:7" s="2" customFormat="1" ht="25.5" x14ac:dyDescent="0.2">
      <c r="A12" s="100">
        <v>45509</v>
      </c>
      <c r="B12" s="107" t="s">
        <v>149</v>
      </c>
      <c r="C12" s="108" t="s">
        <v>51</v>
      </c>
      <c r="D12" s="107" t="s">
        <v>150</v>
      </c>
      <c r="E12" s="109" t="s">
        <v>50</v>
      </c>
      <c r="F12" s="110" t="s">
        <v>151</v>
      </c>
    </row>
    <row r="13" spans="1:7" s="2" customFormat="1" x14ac:dyDescent="0.2">
      <c r="A13" s="100">
        <v>45677</v>
      </c>
      <c r="B13" s="107" t="s">
        <v>152</v>
      </c>
      <c r="C13" s="108" t="s">
        <v>51</v>
      </c>
      <c r="D13" s="107" t="s">
        <v>153</v>
      </c>
      <c r="E13" s="109" t="s">
        <v>46</v>
      </c>
      <c r="F13" s="110"/>
    </row>
    <row r="14" spans="1:7" s="2" customFormat="1" x14ac:dyDescent="0.2">
      <c r="A14" s="100"/>
      <c r="B14" s="107"/>
      <c r="C14" s="108"/>
      <c r="D14" s="107"/>
      <c r="E14" s="109"/>
      <c r="F14" s="110"/>
    </row>
    <row r="15" spans="1:7" s="2" customFormat="1" hidden="1" x14ac:dyDescent="0.2">
      <c r="A15" s="78"/>
      <c r="B15" s="83"/>
      <c r="C15" s="85"/>
      <c r="D15" s="83"/>
      <c r="E15" s="86"/>
      <c r="F15" s="84"/>
    </row>
    <row r="16" spans="1:7" ht="34.5" customHeight="1" x14ac:dyDescent="0.2">
      <c r="A16" s="96" t="s">
        <v>154</v>
      </c>
      <c r="B16" s="97" t="s">
        <v>155</v>
      </c>
      <c r="C16" s="98">
        <f>C17+C18</f>
        <v>3</v>
      </c>
      <c r="D16" s="99" t="str">
        <f>IF(SUBTOTAL(3,C11:C15)=SUBTOTAL(103,C11:C15),'Summary and sign-off'!$A$48,'Summary and sign-off'!$A$49)</f>
        <v>Check - there are no hidden rows with data</v>
      </c>
      <c r="E16" s="134" t="str">
        <f>IF('Summary and sign-off'!F60='Summary and sign-off'!F54,'Summary and sign-off'!A52,'Summary and sign-off'!A50)</f>
        <v>Check - each entry provides sufficient information</v>
      </c>
      <c r="F16" s="134"/>
      <c r="G16" s="2"/>
    </row>
    <row r="17" spans="1:6" ht="25.5" customHeight="1" x14ac:dyDescent="0.25">
      <c r="A17" s="40"/>
      <c r="B17" s="41" t="s">
        <v>51</v>
      </c>
      <c r="C17" s="42">
        <f>COUNTIF(C11:C15,'Summary and sign-off'!A45)</f>
        <v>3</v>
      </c>
      <c r="D17" s="14"/>
      <c r="E17" s="15"/>
      <c r="F17" s="16"/>
    </row>
    <row r="18" spans="1:6" ht="25.5" customHeight="1" x14ac:dyDescent="0.25">
      <c r="A18" s="40"/>
      <c r="B18" s="41" t="s">
        <v>52</v>
      </c>
      <c r="C18" s="42">
        <f>COUNTIF(C11:C15,'Summary and sign-off'!A46)</f>
        <v>0</v>
      </c>
      <c r="D18" s="14"/>
      <c r="E18" s="15"/>
      <c r="F18" s="16"/>
    </row>
    <row r="19" spans="1:6" x14ac:dyDescent="0.2">
      <c r="A19" s="17"/>
      <c r="B19" s="18"/>
      <c r="C19" s="17"/>
      <c r="D19" s="19"/>
      <c r="E19" s="19"/>
      <c r="F19" s="17"/>
    </row>
    <row r="20" spans="1:6" x14ac:dyDescent="0.2">
      <c r="A20" s="18" t="s">
        <v>136</v>
      </c>
      <c r="B20" s="18"/>
      <c r="C20" s="18"/>
      <c r="D20" s="18"/>
      <c r="E20" s="18"/>
      <c r="F20" s="18"/>
    </row>
    <row r="21" spans="1:6" ht="12.6" customHeight="1" x14ac:dyDescent="0.2">
      <c r="A21" s="20" t="s">
        <v>107</v>
      </c>
      <c r="B21" s="17"/>
      <c r="C21" s="17"/>
      <c r="D21" s="17"/>
      <c r="E21" s="17"/>
    </row>
    <row r="22" spans="1:6" x14ac:dyDescent="0.2">
      <c r="A22" s="20" t="s">
        <v>33</v>
      </c>
      <c r="B22" s="19"/>
      <c r="C22" s="17"/>
      <c r="D22" s="17"/>
      <c r="E22" s="17"/>
      <c r="F22" s="17"/>
    </row>
    <row r="23" spans="1:6" x14ac:dyDescent="0.2">
      <c r="A23" s="20" t="s">
        <v>156</v>
      </c>
      <c r="B23" s="21"/>
      <c r="C23" s="21"/>
      <c r="D23" s="21"/>
      <c r="E23" s="21"/>
      <c r="F23" s="21"/>
    </row>
    <row r="24" spans="1:6" ht="12.75" customHeight="1" x14ac:dyDescent="0.2">
      <c r="A24" s="20" t="s">
        <v>157</v>
      </c>
      <c r="B24" s="17"/>
      <c r="C24" s="17"/>
      <c r="D24" s="17"/>
      <c r="E24" s="17"/>
      <c r="F24" s="17"/>
    </row>
    <row r="25" spans="1:6" ht="12.95" customHeight="1" x14ac:dyDescent="0.2">
      <c r="A25" s="20" t="s">
        <v>158</v>
      </c>
      <c r="B25" s="17"/>
      <c r="C25" s="17"/>
      <c r="D25" s="17"/>
      <c r="E25" s="17"/>
      <c r="F25" s="17"/>
    </row>
    <row r="26" spans="1:6" x14ac:dyDescent="0.2">
      <c r="A26" s="20" t="s">
        <v>159</v>
      </c>
      <c r="C26" s="17"/>
      <c r="D26" s="17"/>
      <c r="E26" s="17"/>
      <c r="F26" s="17"/>
    </row>
    <row r="27" spans="1:6" ht="12.75" customHeight="1" x14ac:dyDescent="0.2">
      <c r="A27" s="20" t="s">
        <v>126</v>
      </c>
      <c r="B27" s="20"/>
      <c r="C27" s="22"/>
      <c r="D27" s="22"/>
      <c r="E27" s="22"/>
      <c r="F27" s="22"/>
    </row>
    <row r="28" spans="1:6" ht="12.75" customHeight="1" x14ac:dyDescent="0.2">
      <c r="A28" s="20"/>
      <c r="B28" s="20"/>
      <c r="C28" s="22"/>
      <c r="D28" s="22"/>
      <c r="E28" s="22"/>
      <c r="F28" s="22"/>
    </row>
    <row r="29" spans="1:6" ht="12.75" hidden="1" customHeight="1" x14ac:dyDescent="0.2">
      <c r="A29" s="20"/>
      <c r="B29" s="20"/>
      <c r="C29" s="22"/>
      <c r="D29" s="22"/>
      <c r="E29" s="22"/>
      <c r="F29" s="22"/>
    </row>
    <row r="30" spans="1:6" x14ac:dyDescent="0.2"/>
    <row r="31" spans="1:6" x14ac:dyDescent="0.2"/>
    <row r="32" spans="1:6" hidden="1" x14ac:dyDescent="0.2">
      <c r="A32" s="18"/>
      <c r="B32" s="18"/>
      <c r="C32" s="18"/>
      <c r="D32" s="18"/>
      <c r="E32" s="18"/>
      <c r="F32" s="18"/>
    </row>
    <row r="33" spans="1:6" hidden="1" x14ac:dyDescent="0.2">
      <c r="A33" s="18"/>
      <c r="B33" s="18"/>
      <c r="C33" s="18"/>
      <c r="D33" s="18"/>
      <c r="E33" s="18"/>
      <c r="F33" s="18"/>
    </row>
    <row r="34" spans="1:6" hidden="1" x14ac:dyDescent="0.2">
      <c r="A34" s="18"/>
      <c r="B34" s="18"/>
      <c r="C34" s="18"/>
      <c r="D34" s="18"/>
      <c r="E34" s="18"/>
      <c r="F34" s="18"/>
    </row>
    <row r="35" spans="1:6" hidden="1" x14ac:dyDescent="0.2">
      <c r="A35" s="18"/>
      <c r="B35" s="18"/>
      <c r="C35" s="18"/>
      <c r="D35" s="18"/>
      <c r="E35" s="18"/>
      <c r="F35" s="18"/>
    </row>
    <row r="36" spans="1:6" hidden="1" x14ac:dyDescent="0.2">
      <c r="A36" s="18"/>
      <c r="B36" s="18"/>
      <c r="C36" s="18"/>
      <c r="D36" s="18"/>
      <c r="E36" s="18"/>
      <c r="F36" s="18"/>
    </row>
    <row r="37" spans="1:6" x14ac:dyDescent="0.2"/>
    <row r="38" spans="1:6" x14ac:dyDescent="0.2"/>
    <row r="39" spans="1:6" x14ac:dyDescent="0.2"/>
    <row r="40" spans="1:6" x14ac:dyDescent="0.2"/>
    <row r="41" spans="1:6" x14ac:dyDescent="0.2"/>
    <row r="42" spans="1:6" x14ac:dyDescent="0.2"/>
    <row r="45" spans="1:6" x14ac:dyDescent="0.2"/>
  </sheetData>
  <sheetProtection sheet="1" formatCells="0" insertRows="0" deleteRows="0"/>
  <dataConsolidate/>
  <mergeCells count="10">
    <mergeCell ref="E16:F16"/>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15" xr:uid="{00000000-0002-0000-05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5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xr:uid="{E2AC63DE-68EE-4701-85B3-49225E7647B2}">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4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5000000}">
          <x14:formula1>
            <xm:f>'Summary and sign-off'!$A$29:$A$30</xm:f>
          </x14:formula1>
          <xm:sqref>B7:F7</xm:sqref>
        </x14:dataValidation>
        <x14:dataValidation type="list" allowBlank="1" showInputMessage="1" showErrorMessage="1" error="Use the drop down list (at the right of the cell)" xr:uid="{00000000-0002-0000-0500-000002000000}">
          <x14:formula1>
            <xm:f>'Summary and sign-off'!$A$45:$A$46</xm:f>
          </x14:formula1>
          <xm:sqref>C11:C15</xm:sqref>
        </x14:dataValidation>
        <x14:dataValidation type="list" errorStyle="information" operator="greaterThan" allowBlank="1" showInputMessage="1" prompt="Provide specific $ value if possible" xr:uid="{00000000-0002-0000-0500-000003000000}">
          <x14:formula1>
            <xm:f>'Summary and sign-off'!$A$39:$A$44</xm:f>
          </x14:formula1>
          <xm:sqref>E11:E15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693d18e-d8f5-4aa3-8e66-84f4eb42d540" xsi:nil="true"/>
    <lcf76f155ced4ddcb4097134ff3c332f xmlns="1029d2f7-4fe3-4b9e-81f9-ee3764980eca">
      <Terms xmlns="http://schemas.microsoft.com/office/infopath/2007/PartnerControls"/>
    </lcf76f155ced4ddcb4097134ff3c332f>
    <SharedWithUsers xmlns="2693d18e-d8f5-4aa3-8e66-84f4eb42d540">
      <UserInfo>
        <DisplayName>Ken Smart</DisplayName>
        <AccountId>87</AccountId>
        <AccountType/>
      </UserInfo>
      <UserInfo>
        <DisplayName>Nehalkumar patel</DisplayName>
        <AccountId>157</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767DBC03C64984582CA4F39A5609F2D" ma:contentTypeVersion="12" ma:contentTypeDescription="Create a new document." ma:contentTypeScope="" ma:versionID="599b64f323501038cf1a2540d251770a">
  <xsd:schema xmlns:xsd="http://www.w3.org/2001/XMLSchema" xmlns:xs="http://www.w3.org/2001/XMLSchema" xmlns:p="http://schemas.microsoft.com/office/2006/metadata/properties" xmlns:ns2="2693d18e-d8f5-4aa3-8e66-84f4eb42d540" xmlns:ns3="1029d2f7-4fe3-4b9e-81f9-ee3764980eca" targetNamespace="http://schemas.microsoft.com/office/2006/metadata/properties" ma:root="true" ma:fieldsID="a55d9b551281e47a1747ee32a02a989d" ns2:_="" ns3:_="">
    <xsd:import namespace="2693d18e-d8f5-4aa3-8e66-84f4eb42d540"/>
    <xsd:import namespace="1029d2f7-4fe3-4b9e-81f9-ee3764980eca"/>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93d18e-d8f5-4aa3-8e66-84f4eb42d540"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858bd2b9-5f7e-4988-b9b5-207c04fd6fd7}" ma:internalName="TaxCatchAll" ma:showField="CatchAllData" ma:web="2693d18e-d8f5-4aa3-8e66-84f4eb42d54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029d2f7-4fe3-4b9e-81f9-ee3764980eca"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138d99aa-dc1b-4568-bbf8-76f48c855b0a"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579D7F4-D0D7-4BCB-BBEA-E7C37A64913E}">
  <ds:schemaRefs>
    <ds:schemaRef ds:uri="http://purl.org/dc/terms/"/>
    <ds:schemaRef ds:uri="http://schemas.microsoft.com/office/infopath/2007/PartnerControls"/>
    <ds:schemaRef ds:uri="http://purl.org/dc/elements/1.1/"/>
    <ds:schemaRef ds:uri="http://purl.org/dc/dcmitype/"/>
    <ds:schemaRef ds:uri="http://schemas.openxmlformats.org/package/2006/metadata/core-properties"/>
    <ds:schemaRef ds:uri="2693d18e-d8f5-4aa3-8e66-84f4eb42d540"/>
    <ds:schemaRef ds:uri="http://schemas.microsoft.com/office/2006/documentManagement/types"/>
    <ds:schemaRef ds:uri="1029d2f7-4fe3-4b9e-81f9-ee3764980eca"/>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8DC86363-157F-4984-978E-903718E3C7A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93d18e-d8f5-4aa3-8e66-84f4eb42d540"/>
    <ds:schemaRef ds:uri="1029d2f7-4fe3-4b9e-81f9-ee3764980ec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C6A401E-B983-48F3-ADF0-8594D7EE483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Summary and sign-off</vt:lpstr>
      <vt:lpstr>Travel</vt:lpstr>
      <vt:lpstr>Hospitality</vt:lpstr>
      <vt:lpstr>All other expenses</vt:lpstr>
      <vt:lpstr>Gifts and benefits</vt:lpstr>
      <vt:lpstr>'All other expenses'!Print_Area</vt:lpstr>
      <vt:lpstr>'Gifts and benefits'!Print_Area</vt:lpstr>
      <vt:lpstr>Hospitality!Print_Area</vt:lpstr>
      <vt:lpstr>'Summary and sign-off'!Print_Area</vt:lpstr>
      <vt:lpstr>Travel!Print_Area</vt:lpstr>
    </vt:vector>
  </TitlesOfParts>
  <Manager/>
  <Company>SSC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dc:creator>mortensenm</dc:creator>
  <cp:keywords/>
  <dc:description>Version 7 - for review by SIT - ready 2/10/18</dc:description>
  <cp:lastModifiedBy>Toni Vincent</cp:lastModifiedBy>
  <cp:revision/>
  <dcterms:created xsi:type="dcterms:W3CDTF">2010-10-17T20:59:02Z</dcterms:created>
  <dcterms:modified xsi:type="dcterms:W3CDTF">2025-07-31T00:06:30Z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0x0101008767DBC03C64984582CA4F39A5609F2D</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a8a4f21a-863d-4623-8308-1d8e1a69ec25</vt:lpwstr>
  </property>
  <property fmtid="{D5CDD505-2E9C-101B-9397-08002B2CF9AE}" pid="10" name="SharedWithUsers">
    <vt:lpwstr>87;#Ken Smart;#157;#Nehalkumar patel</vt:lpwstr>
  </property>
  <property fmtid="{D5CDD505-2E9C-101B-9397-08002B2CF9AE}" pid="11" name="MediaServiceImageTags">
    <vt:lpwstr/>
  </property>
</Properties>
</file>