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sscnz-my.sharepoint.com/personal/toni_vincent_publicservice_govt_nz/Documents/Desktop/"/>
    </mc:Choice>
  </mc:AlternateContent>
  <xr:revisionPtr revIDLastSave="0" documentId="8_{AEA1DC8B-F751-470E-9AEE-C95E6E35A6B7}" xr6:coauthVersionLast="47" xr6:coauthVersionMax="47" xr10:uidLastSave="{00000000-0000-0000-0000-000000000000}"/>
  <bookViews>
    <workbookView xWindow="-120" yWindow="-120" windowWidth="51840" windowHeight="21120" xr2:uid="{00000000-000D-0000-FFFF-FFFF00000000}"/>
  </bookViews>
  <sheets>
    <sheet name="Summary and sign-off" sheetId="13" r:id="rId1"/>
    <sheet name="Travel" sheetId="1" r:id="rId2"/>
    <sheet name="All other expenses" sheetId="3" r:id="rId3"/>
    <sheet name="Hospitality" sheetId="2" r:id="rId4"/>
    <sheet name="Gifts and benefits" sheetId="4" r:id="rId5"/>
  </sheets>
  <definedNames>
    <definedName name="_xlnm.Print_Area" localSheetId="2">'All other expenses'!$A$1:$E$24</definedName>
    <definedName name="_xlnm.Print_Area" localSheetId="4">'Gifts and benefits'!$A$1:$F$39</definedName>
    <definedName name="_xlnm.Print_Area" localSheetId="3">Hospitality!$A$1:$E$22</definedName>
    <definedName name="_xlnm.Print_Area" localSheetId="0">'Summary and sign-off'!$A$1:$F$23</definedName>
    <definedName name="_xlnm.Print_Area" localSheetId="1">Travel!$A$1:$E$95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4" l="1"/>
  <c r="C18" i="3"/>
  <c r="C15" i="2"/>
  <c r="B6" i="13" l="1"/>
  <c r="E60" i="13"/>
  <c r="C60" i="13"/>
  <c r="C30" i="4"/>
  <c r="C29" i="4"/>
  <c r="B60" i="13" l="1"/>
  <c r="B59" i="13"/>
  <c r="D59" i="13"/>
  <c r="B58" i="13"/>
  <c r="D58" i="13"/>
  <c r="D57" i="13"/>
  <c r="B57" i="13"/>
  <c r="D56" i="13"/>
  <c r="B56" i="13"/>
  <c r="D55" i="13"/>
  <c r="B55" i="13"/>
  <c r="B2" i="4"/>
  <c r="B3" i="4"/>
  <c r="B2" i="3"/>
  <c r="B3" i="3"/>
  <c r="B2" i="2"/>
  <c r="B3" i="2"/>
  <c r="B2" i="1"/>
  <c r="B3" i="1"/>
  <c r="F58" i="13" l="1"/>
  <c r="D15" i="2" s="1"/>
  <c r="F60" i="13"/>
  <c r="E28" i="4" s="1"/>
  <c r="F59" i="13"/>
  <c r="D18" i="3" s="1"/>
  <c r="F57" i="13"/>
  <c r="F56" i="13"/>
  <c r="F55" i="13"/>
  <c r="C13" i="13"/>
  <c r="C12" i="13"/>
  <c r="C11" i="13"/>
  <c r="C16" i="13" l="1"/>
  <c r="C17" i="13"/>
  <c r="B5" i="4" l="1"/>
  <c r="B4" i="4"/>
  <c r="B5" i="3"/>
  <c r="B4" i="3"/>
  <c r="B5" i="2"/>
  <c r="B4" i="2"/>
  <c r="B5" i="1"/>
  <c r="B4" i="1"/>
  <c r="C15" i="13" l="1"/>
  <c r="F12" i="13" l="1"/>
  <c r="C28" i="4"/>
  <c r="F11" i="13" s="1"/>
  <c r="F13" i="13" l="1"/>
  <c r="B84" i="1"/>
  <c r="B17" i="13" s="1"/>
  <c r="B73" i="1"/>
  <c r="B16" i="13" s="1"/>
  <c r="B35" i="1"/>
  <c r="B15" i="13" s="1"/>
  <c r="B18" i="3" l="1"/>
  <c r="B13" i="13" s="1"/>
  <c r="B15" i="2"/>
  <c r="B12" i="13" s="1"/>
  <c r="B11" i="13" l="1"/>
  <c r="B8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<sst xmlns="http://schemas.openxmlformats.org/spreadsheetml/2006/main" count="347" uniqueCount="227">
  <si>
    <t>Secretary or Chief Executive Expenses, Gifts and Benefits Disclosure - summary &amp; sign-off*</t>
  </si>
  <si>
    <t>Organisation Name*</t>
  </si>
  <si>
    <t>Public Service Commission Te Kawa Mataaho</t>
  </si>
  <si>
    <t>Secretary or Chief Executive**</t>
  </si>
  <si>
    <t>Sir Brian Roche KNZM</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</si>
  <si>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</si>
  <si>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</si>
  <si>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</si>
  <si>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</si>
  <si>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</si>
  <si>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</si>
  <si>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</si>
  <si>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</si>
  <si>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</si>
  <si>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</si>
  <si>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</si>
  <si>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</si>
  <si>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</si>
  <si>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</si>
  <si>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</si>
  <si>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</si>
  <si>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</si>
  <si>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</si>
  <si>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</si>
  <si>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</si>
  <si>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</si>
  <si>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</si>
  <si>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</si>
  <si>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</si>
  <si>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</si>
  <si>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</si>
  <si>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</si>
  <si>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</si>
  <si>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</si>
  <si>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</si>
  <si>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</si>
  <si>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</si>
  <si>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</si>
  <si>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</si>
  <si>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</si>
  <si>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</si>
  <si>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</si>
  <si>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</si>
  <si>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</si>
  <si>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</si>
  <si>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</si>
  <si>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</si>
  <si>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</si>
  <si>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</si>
  <si>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</si>
  <si>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</si>
  <si>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</si>
  <si>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</si>
  <si>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</si>
  <si>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</si>
  <si>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</si>
  <si>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</si>
  <si>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</si>
  <si>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</si>
  <si>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</si>
  <si>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</si>
  <si>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</si>
  <si>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</si>
  <si>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</si>
  <si>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</si>
  <si>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</si>
  <si>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</si>
  <si>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</si>
  <si>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</si>
  <si>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</si>
  <si>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</si>
  <si>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</si>
  <si>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</si>
  <si>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</si>
  <si>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</si>
  <si>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</si>
  <si>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</si>
  <si>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6 to 15 September 2025</t>
  </si>
  <si>
    <t>Flights (including booking fees) London return</t>
  </si>
  <si>
    <t>London and Estonia</t>
  </si>
  <si>
    <t>Flights (including booking fees) Estonia return</t>
  </si>
  <si>
    <t>Accommodation (including booking fees) - London</t>
  </si>
  <si>
    <t>Accommodation (including booking fees) - Estonia</t>
  </si>
  <si>
    <t>Taxis/ubers/train fares</t>
  </si>
  <si>
    <t>Meals - breakfast, lunches and dinners</t>
  </si>
  <si>
    <t>16 to 18 November 2025</t>
  </si>
  <si>
    <t>Flights (including booking fees)</t>
  </si>
  <si>
    <t>Fiji</t>
  </si>
  <si>
    <t>Accommodation</t>
  </si>
  <si>
    <t>19 to 22 January 2026</t>
  </si>
  <si>
    <t>Singapore</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</si>
  <si>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</si>
  <si>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</si>
  <si>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</si>
  <si>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New Zealand Infrastructure Investment Summit</t>
  </si>
  <si>
    <r>
      <t>Accommodation (</t>
    </r>
    <r>
      <rPr>
        <i/>
        <sz val="10"/>
        <rFont val="Arial"/>
        <family val="2"/>
      </rPr>
      <t>costs not available at the time of publishing last disclosure on 31 July 2025</t>
    </r>
    <r>
      <rPr>
        <sz val="10"/>
        <rFont val="Arial"/>
        <family val="2"/>
      </rPr>
      <t>)</t>
    </r>
  </si>
  <si>
    <t>Auckland</t>
  </si>
  <si>
    <t>Meals - breakfast x2</t>
  </si>
  <si>
    <t>Airport parking</t>
  </si>
  <si>
    <t>Wellington</t>
  </si>
  <si>
    <t>New Plymouth</t>
  </si>
  <si>
    <t>Taxi in New Plymouth and shuttle for CEs back to airport</t>
  </si>
  <si>
    <t>Christchurch</t>
  </si>
  <si>
    <t>Uber to airport</t>
  </si>
  <si>
    <t>Ubers to and from Akld airport</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</si>
  <si>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</si>
  <si>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</si>
  <si>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</si>
  <si>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</si>
  <si>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Speaking event at Te Papa - DIA leaders forum</t>
  </si>
  <si>
    <t>Taxis to and from venue</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</si>
  <si>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</si>
  <si>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</si>
  <si>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</si>
  <si>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</si>
  <si>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</si>
  <si>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</si>
  <si>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</si>
  <si>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</si>
  <si>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</si>
  <si>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</si>
  <si>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</si>
  <si>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</si>
  <si>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</si>
  <si>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</si>
  <si>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</si>
  <si>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</si>
  <si>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</si>
  <si>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</si>
  <si>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</si>
  <si>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</si>
  <si>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</si>
  <si>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</si>
  <si>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</si>
  <si>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</si>
  <si>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</si>
  <si>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</si>
  <si>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</si>
  <si>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</si>
  <si>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</si>
  <si>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</si>
  <si>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</si>
  <si>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</si>
  <si>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</si>
  <si>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</si>
  <si>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Dinner with Brookfield executives</t>
  </si>
  <si>
    <t>Brookfield</t>
  </si>
  <si>
    <t>Minister and CE DPMC present</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</si>
  <si>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</si>
  <si>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</si>
  <si>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</si>
  <si>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</si>
  <si>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</si>
  <si>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</si>
  <si>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19 and 20 February 2026</t>
  </si>
  <si>
    <t>2 to 5 June 2026</t>
  </si>
  <si>
    <r>
      <t xml:space="preserve">Booking and cancellation fees - </t>
    </r>
    <r>
      <rPr>
        <i/>
        <sz val="10"/>
        <rFont val="Arial"/>
        <family val="2"/>
      </rPr>
      <t>flights fully refunded</t>
    </r>
  </si>
  <si>
    <t xml:space="preserve"> Keynote speech at Institute of Internal Auditors NZ conference - Te Papa</t>
  </si>
  <si>
    <t>Taxi/Uber to CBD and back to airport</t>
  </si>
  <si>
    <t>Flights and booking fees</t>
  </si>
  <si>
    <t>Cancellation and refund fee</t>
  </si>
  <si>
    <t>Cancellation fee</t>
  </si>
  <si>
    <t>Sport NZ</t>
  </si>
  <si>
    <t>Unknown</t>
  </si>
  <si>
    <t>Giving keynote speech at Sport NZ conference - Sport NZ booked and paid for Sir Brian's flights and transfers</t>
  </si>
  <si>
    <t>1 July 2025 to 30 June 2026</t>
  </si>
  <si>
    <t>Phone and data costs</t>
  </si>
  <si>
    <t>Phone screen protector</t>
  </si>
  <si>
    <t>Lunch with Singapore Counterparts</t>
  </si>
  <si>
    <t>Singapore Head of Civil Service</t>
  </si>
  <si>
    <t>CE DPMC also present</t>
  </si>
  <si>
    <t>DPMC</t>
  </si>
  <si>
    <t>Reception at Australian High Commission with Central Agency colleagues from Australia</t>
  </si>
  <si>
    <t>Australian High Commission</t>
  </si>
  <si>
    <t>Auckland Infrastructure dinner hosted by PWC</t>
  </si>
  <si>
    <t>PWC</t>
  </si>
  <si>
    <t>Event ticket - Women’s Refuge and Homeless Women’s Trust Gala Dinner</t>
  </si>
  <si>
    <t>Air New Zealand</t>
  </si>
  <si>
    <t>PWC Roundtable dinner with Professor Levy</t>
  </si>
  <si>
    <t>Dinner with Digital Executives and NZ expats in San Francisco</t>
  </si>
  <si>
    <t>David Booth — Partner &amp; Head of Ecosystem at a16z</t>
  </si>
  <si>
    <t>Flights and transfers between airport and CBD</t>
  </si>
  <si>
    <t>NZ Central Agency CEs present</t>
  </si>
  <si>
    <t>Phone costs</t>
  </si>
  <si>
    <t>Phone consumable</t>
  </si>
  <si>
    <t>Nil to declare</t>
  </si>
  <si>
    <t>Speaking event at Takina - Government Innovation Showcase</t>
  </si>
  <si>
    <t>Uber to venue with two staff members</t>
  </si>
  <si>
    <t>GRAB fares with a staff member</t>
  </si>
  <si>
    <t>London and Estonia - meetings with UK Counterparts and supporting the Minister for the Public Service</t>
  </si>
  <si>
    <t>January 2026</t>
  </si>
  <si>
    <t>Singapore Public Service</t>
  </si>
  <si>
    <t>Books</t>
  </si>
  <si>
    <t>Shared with staff</t>
  </si>
  <si>
    <t>Tea Collection - thank you gift</t>
  </si>
  <si>
    <t>November 2025</t>
  </si>
  <si>
    <t>Pacific table cloth set</t>
  </si>
  <si>
    <t>Fiji Public Service Commission</t>
  </si>
  <si>
    <t>Kept at the Commission to be used when hosting events</t>
  </si>
  <si>
    <t>Meeting and Chris Liddell event with Air New Zealand</t>
  </si>
  <si>
    <t>Parking</t>
  </si>
  <si>
    <t>Flights booked for travel that was cancelled</t>
  </si>
  <si>
    <r>
      <t xml:space="preserve">Airport parking </t>
    </r>
    <r>
      <rPr>
        <i/>
        <sz val="10"/>
        <rFont val="Arial"/>
        <family val="2"/>
      </rPr>
      <t>(costs not available at the time of publishing last disclosure on 31 July 2025)</t>
    </r>
  </si>
  <si>
    <t>Global Government Summit 2026 - Singapore</t>
  </si>
  <si>
    <t>Pacific Public Service Commissioners conference - Fono 2025 - hosted by Fiji Public Service Commission</t>
  </si>
  <si>
    <r>
      <t xml:space="preserve">Hotel - </t>
    </r>
    <r>
      <rPr>
        <i/>
        <sz val="10"/>
        <rFont val="Arial"/>
        <family val="2"/>
      </rPr>
      <t>due to adverse weather plane was unable to land in Wellington and diverted back to Auckland late at night</t>
    </r>
  </si>
  <si>
    <t>Education Bargaining - Primary Principals' Collective Bargaining Union</t>
  </si>
  <si>
    <t>Meetings in Auckland - Auckland based Stakeholders</t>
  </si>
  <si>
    <t>McGuinness Institute</t>
  </si>
  <si>
    <t>The Aotearoa Circle</t>
  </si>
  <si>
    <t>The Aotearoa Circle - Ministerial Dinner</t>
  </si>
  <si>
    <t>Central Agency Heads dinner with Australian counterparts</t>
  </si>
  <si>
    <t>Located in office and shared with staff</t>
  </si>
  <si>
    <t>Minister present</t>
  </si>
  <si>
    <t>Chief Financial Officer</t>
  </si>
  <si>
    <t>March 2026</t>
  </si>
  <si>
    <r>
      <t xml:space="preserve">London - Digital - trip cancelled due to needing to remain in New Zealand to attend to urgent matters to do with the Middle East conflict.  </t>
    </r>
    <r>
      <rPr>
        <i/>
        <sz val="10"/>
        <rFont val="Arial"/>
        <family val="2"/>
      </rPr>
      <t>To note we are still awaiting the refund of this travel from our travel agent.</t>
    </r>
  </si>
  <si>
    <t>San Francisco</t>
  </si>
  <si>
    <t>Accommodation (including booking fees)</t>
  </si>
  <si>
    <t>Supporting the Minister for the Public Service and Digitising Government attending a US Roadshow with top cloud computing providers and meetings with several prominent tech providers.</t>
  </si>
  <si>
    <t>12 to 14 March 2025</t>
  </si>
  <si>
    <t>Speaking at Business NZ event and Canterbury Mayoral forum</t>
  </si>
  <si>
    <r>
      <t xml:space="preserve">Attendance at Microsoft AI Tour and meeting with CEO </t>
    </r>
    <r>
      <rPr>
        <i/>
        <sz val="10"/>
        <rFont val="Arial"/>
        <family val="2"/>
      </rPr>
      <t>trip cancelled due to Red weather warnings</t>
    </r>
  </si>
  <si>
    <t>Regional visit - Nelson - meeting with regional public service leaders</t>
  </si>
  <si>
    <t>Regional visit - Christchurch - meeting with regional public service leaders</t>
  </si>
  <si>
    <t>Regional Visit - New Plymouth - meeting with regional public service leaders and with the Mayor and local stakeholders</t>
  </si>
  <si>
    <t>Speaking at BusinessNZ event with Central Agency colleagues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</si>
</sst>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i/>
      <sz val="1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6">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style="thin">
        <color theme="0" tint="-0.24994659260841701"/>
      </right>
      <top/>
      <bottom/>
      <diagonal/>
    </border>
    <border>
      <left/>
      <right style="thin">
        <color theme="0" tint="-0.24994659260841701"/>
      </right>
      <top/>
      <bottom style="thin">
        <color theme="0" tint="-0.24994659260841701"/>
      </bottom>
      <diagonal/>
    </border>
  </borders>
  <cellStyleXfs count="2">
    <xf numFmtId="0" fontId="0" fillId="0" borderId="0"/>
    <xf numFmtId="165" fontId="19" fillId="0" borderId="0" applyFont="0" applyFill="0" applyBorder="0" applyAlignment="0" applyProtection="0"/>
  </cellStyleXfs>
  <cellXfs count="135">
    <xf numFmtId="0" fontId="0" fillId="0" borderId="0" xfId="0"/>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right"/>
      <protection locked="0"/>
    </xf>
    <xf numFmtId="167" fontId="11" fillId="10" borderId="3" xfId="0" applyNumberFormat="1" applyFont="1" applyFill="1" applyBorder="1" applyAlignment="1" applyProtection="1">
      <alignment horizontal="right" vertical="center"/>
      <protection locked="0"/>
    </xf>
    <xf numFmtId="167" fontId="11" fillId="10" borderId="3" xfId="0" quotePrefix="1" applyNumberFormat="1" applyFont="1" applyFill="1" applyBorder="1" applyAlignment="1" applyProtection="1">
      <alignment horizontal="right" vertical="center"/>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11" fillId="10" borderId="7" xfId="0" applyNumberFormat="1" applyFont="1" applyFill="1" applyBorder="1" applyAlignment="1" applyProtection="1">
      <alignment horizontal="right" vertical="center"/>
      <protection locked="0"/>
    </xf>
    <xf numFmtId="167" fontId="11" fillId="10" borderId="14" xfId="0" applyNumberFormat="1" applyFont="1" applyFill="1" applyBorder="1" applyAlignment="1" applyProtection="1">
      <alignment horizontal="right" vertical="center"/>
      <protection locked="0"/>
    </xf>
    <xf numFmtId="167" fontId="11" fillId="10" borderId="15" xfId="0" applyNumberFormat="1" applyFont="1" applyFill="1" applyBorder="1" applyAlignment="1" applyProtection="1">
      <alignment horizontal="right" vertical="center"/>
      <protection locked="0"/>
    </xf>
    <xf numFmtId="167" fontId="11" fillId="10" borderId="7" xfId="0" quotePrefix="1" applyNumberFormat="1" applyFont="1" applyFill="1" applyBorder="1" applyAlignment="1" applyProtection="1">
      <alignment horizontal="right" vertical="center"/>
      <protection locked="0"/>
    </xf>
    <xf numFmtId="167" fontId="11" fillId="10" borderId="15" xfId="0" quotePrefix="1" applyNumberFormat="1" applyFont="1" applyFill="1" applyBorder="1" applyAlignment="1" applyProtection="1">
      <alignment horizontal="right" vertical="center"/>
      <protection locked="0"/>
    </xf>
    <xf numFmtId="0" fontId="11" fillId="10" borderId="8" xfId="0" applyFont="1" applyFill="1" applyBorder="1" applyAlignment="1" applyProtection="1">
      <alignment horizontal="left" vertical="center" wrapText="1"/>
      <protection locked="0"/>
    </xf>
    <xf numFmtId="0" fontId="11" fillId="10" borderId="11" xfId="0" applyFont="1" applyFill="1" applyBorder="1" applyAlignment="1" applyProtection="1">
      <alignment horizontal="left" vertical="center" wrapText="1"/>
      <protection locked="0"/>
    </xf>
    <xf numFmtId="0" fontId="11" fillId="10" borderId="9" xfId="0" applyFont="1" applyFill="1" applyBorder="1" applyAlignment="1" applyProtection="1">
      <alignment horizontal="left" vertical="center" wrapText="1"/>
      <protection locked="0"/>
    </xf>
    <xf numFmtId="0" fontId="11" fillId="10" borderId="13" xfId="0" applyFont="1" applyFill="1" applyBorder="1" applyAlignment="1" applyProtection="1">
      <alignment horizontal="left" vertical="center" wrapText="1"/>
      <protection locked="0"/>
    </xf>
    <xf numFmtId="0" fontId="11" fillId="10" borderId="10" xfId="0" applyFont="1" applyFill="1" applyBorder="1" applyAlignment="1" applyProtection="1">
      <alignment horizontal="left" vertical="center" wrapText="1"/>
      <protection locked="0"/>
    </xf>
    <xf numFmtId="0" fontId="11" fillId="10" borderId="12" xfId="0" applyFont="1" applyFill="1" applyBorder="1" applyAlignment="1" applyProtection="1">
      <alignment horizontal="left" vertical="center" wrapText="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7" fillId="0" borderId="0" xfId="0" applyFont="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6" sqref="B6:F6"/>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06" t="s">
        <v>0</v>
      </c>
      <c r="B1" s="106"/>
      <c r="C1" s="106"/>
      <c r="D1" s="106"/>
      <c r="E1" s="106"/>
      <c r="F1" s="106"/>
      <c r="G1" s="16"/>
      <c r="H1" s="16"/>
      <c r="I1" s="16"/>
      <c r="J1" s="16"/>
      <c r="K1" s="16"/>
    </row>
    <row r="2" spans="1:11" ht="21" customHeight="1" x14ac:dyDescent="0.2">
      <c r="A2" s="2" t="s">
        <v>1</v>
      </c>
      <c r="B2" s="107" t="s">
        <v>2</v>
      </c>
      <c r="C2" s="107"/>
      <c r="D2" s="107"/>
      <c r="E2" s="107"/>
      <c r="F2" s="107"/>
      <c r="G2" s="16"/>
      <c r="H2" s="16"/>
      <c r="I2" s="16"/>
      <c r="J2" s="16"/>
      <c r="K2" s="16"/>
    </row>
    <row r="3" spans="1:11" ht="15.75" x14ac:dyDescent="0.2">
      <c r="A3" s="2" t="s">
        <v>3</v>
      </c>
      <c r="B3" s="107" t="s">
        <v>4</v>
      </c>
      <c r="C3" s="107"/>
      <c r="D3" s="107"/>
      <c r="E3" s="107"/>
      <c r="F3" s="107"/>
      <c r="G3" s="16"/>
      <c r="H3" s="16"/>
      <c r="I3" s="16"/>
      <c r="J3" s="16"/>
      <c r="K3" s="16"/>
    </row>
    <row r="4" spans="1:11" ht="21" customHeight="1" x14ac:dyDescent="0.2">
      <c r="A4" s="2" t="s">
        <v>5</v>
      </c>
      <c r="B4" s="108">
        <v>45839</v>
      </c>
      <c r="C4" s="108"/>
      <c r="D4" s="108"/>
      <c r="E4" s="108"/>
      <c r="F4" s="108"/>
      <c r="G4" s="16"/>
      <c r="H4" s="16"/>
      <c r="I4" s="16"/>
      <c r="J4" s="16"/>
      <c r="K4" s="16"/>
    </row>
    <row r="5" spans="1:11" ht="21" customHeight="1" x14ac:dyDescent="0.2">
      <c r="A5" s="2" t="s">
        <v>6</v>
      </c>
      <c r="B5" s="108">
        <v>46203</v>
      </c>
      <c r="C5" s="108"/>
      <c r="D5" s="108"/>
      <c r="E5" s="108"/>
      <c r="F5" s="108"/>
      <c r="G5" s="16"/>
      <c r="H5" s="16"/>
      <c r="I5" s="16"/>
      <c r="J5" s="16"/>
      <c r="K5" s="16"/>
    </row>
    <row r="6" spans="1:11" ht="21" customHeight="1" x14ac:dyDescent="0.2">
      <c r="A6" s="2" t="s">
        <v>7</v>
      </c>
      <c r="B6" s="105" t="str">
        <f>IF(AND(Travel!B7&lt;&gt;A30,Hospitality!B7&lt;&gt;A30,'All other expenses'!B7&lt;&gt;A30,'Gifts and benefits'!B7&lt;&gt;A30),A31,IF(AND(Travel!B7=A30,Hospitality!B7=A30,'All other expenses'!B7=A30,'Gifts and benefits'!B7=A30),A33,A32))</f>
        <v>Data and totals checked on all sheets</v>
      </c>
      <c r="C6" s="105"/>
      <c r="D6" s="105"/>
      <c r="E6" s="105"/>
      <c r="F6" s="105"/>
      <c r="G6" s="22"/>
      <c r="H6" s="16"/>
      <c r="I6" s="16"/>
      <c r="J6" s="16"/>
      <c r="K6" s="16"/>
    </row>
    <row r="7" spans="1:11" ht="31.5" x14ac:dyDescent="0.2">
      <c r="A7" s="2" t="s">
        <v>8</v>
      </c>
      <c r="B7" s="104" t="s">
        <v>43</v>
      </c>
      <c r="C7" s="104"/>
      <c r="D7" s="104"/>
      <c r="E7" s="104"/>
      <c r="F7" s="104"/>
      <c r="G7" s="22"/>
      <c r="H7" s="16"/>
      <c r="I7" s="16"/>
      <c r="J7" s="16"/>
      <c r="K7" s="16"/>
    </row>
    <row r="8" spans="1:11" ht="25.5" customHeight="1" x14ac:dyDescent="0.2">
      <c r="A8" s="2" t="s">
        <v>10</v>
      </c>
      <c r="B8" s="104" t="s">
        <v>214</v>
      </c>
      <c r="C8" s="104"/>
      <c r="D8" s="104"/>
      <c r="E8" s="104"/>
      <c r="F8" s="104"/>
      <c r="G8" s="22"/>
      <c r="H8" s="16"/>
      <c r="I8" s="16"/>
      <c r="J8" s="16"/>
      <c r="K8" s="16"/>
    </row>
    <row r="9" spans="1:11" ht="66.75" customHeight="1" x14ac:dyDescent="0.2">
      <c r="A9" s="103" t="s">
        <v>12</v>
      </c>
      <c r="B9" s="103"/>
      <c r="C9" s="103"/>
      <c r="D9" s="103"/>
      <c r="E9" s="103"/>
      <c r="F9" s="103"/>
      <c r="G9" s="22"/>
      <c r="H9" s="16"/>
      <c r="I9" s="16"/>
      <c r="J9" s="16"/>
      <c r="K9" s="16"/>
    </row>
    <row r="10" spans="1:11" s="75" customFormat="1" ht="36" customHeight="1" x14ac:dyDescent="0.2">
      <c r="A10" s="69" t="s">
        <v>13</v>
      </c>
      <c r="B10" s="70" t="s">
        <v>14</v>
      </c>
      <c r="C10" s="70" t="s">
        <v>15</v>
      </c>
      <c r="D10" s="71"/>
      <c r="E10" s="72" t="s">
        <v>16</v>
      </c>
      <c r="F10" s="73" t="s">
        <v>17</v>
      </c>
      <c r="G10" s="74"/>
      <c r="H10" s="74"/>
      <c r="I10" s="74"/>
      <c r="J10" s="74"/>
      <c r="K10" s="74"/>
    </row>
    <row r="11" spans="1:11" ht="27.75" customHeight="1" x14ac:dyDescent="0.2">
      <c r="A11" s="7" t="s">
        <v>18</v>
      </c>
      <c r="B11" s="43">
        <f>B15+B16+B17</f>
        <v>58393.91</v>
      </c>
      <c r="C11" s="49" t="str">
        <f>IF(Travel!B6="",A34,Travel!B6)</f>
        <v>Figures exclude GST</v>
      </c>
      <c r="D11" s="5"/>
      <c r="E11" s="7" t="s">
        <v>19</v>
      </c>
      <c r="F11" s="31">
        <f>'Gifts and benefits'!C28</f>
        <v>13</v>
      </c>
      <c r="G11" s="28"/>
      <c r="H11" s="28"/>
      <c r="I11" s="28"/>
      <c r="J11" s="28"/>
      <c r="K11" s="28"/>
    </row>
    <row r="12" spans="1:11" ht="27.75" customHeight="1" x14ac:dyDescent="0.2">
      <c r="A12" s="7" t="s">
        <v>20</v>
      </c>
      <c r="B12" s="43">
        <f>Hospitality!B15</f>
        <v>0</v>
      </c>
      <c r="C12" s="49" t="str">
        <f>IF(Hospitality!B6="",A34,Hospitality!B6)</f>
        <v>Figures exclude GST</v>
      </c>
      <c r="D12" s="5"/>
      <c r="E12" s="7" t="s">
        <v>21</v>
      </c>
      <c r="F12" s="31">
        <f>'Gifts and benefits'!C29</f>
        <v>12</v>
      </c>
      <c r="G12" s="28"/>
      <c r="H12" s="28"/>
      <c r="I12" s="28"/>
      <c r="J12" s="28"/>
      <c r="K12" s="28"/>
    </row>
    <row r="13" spans="1:11" ht="27.75" customHeight="1" x14ac:dyDescent="0.2">
      <c r="A13" s="7" t="s">
        <v>22</v>
      </c>
      <c r="B13" s="43">
        <f>'All other expenses'!B18</f>
        <v>938.19</v>
      </c>
      <c r="C13" s="49" t="str">
        <f>IF('All other expenses'!B6="",A34,'All other expenses'!B6)</f>
        <v>Figures exclude GST</v>
      </c>
      <c r="D13" s="5"/>
      <c r="E13" s="7" t="s">
        <v>23</v>
      </c>
      <c r="F13" s="31">
        <f>'Gifts and benefits'!C30</f>
        <v>1</v>
      </c>
      <c r="G13" s="16"/>
      <c r="H13" s="16"/>
      <c r="I13" s="16"/>
      <c r="J13" s="16"/>
      <c r="K13" s="16"/>
    </row>
    <row r="14" spans="1:11" ht="12.75" customHeight="1" x14ac:dyDescent="0.2">
      <c r="A14" s="6"/>
      <c r="B14" s="44"/>
      <c r="C14" s="50"/>
      <c r="D14" s="32"/>
      <c r="E14" s="5"/>
      <c r="F14" s="33"/>
      <c r="G14" s="16"/>
      <c r="H14" s="16"/>
      <c r="I14" s="16"/>
      <c r="J14" s="16"/>
      <c r="K14" s="16"/>
    </row>
    <row r="15" spans="1:11" ht="27.75" customHeight="1" x14ac:dyDescent="0.2">
      <c r="A15" s="8" t="s">
        <v>24</v>
      </c>
      <c r="B15" s="45">
        <f>Travel!B35</f>
        <v>53288.840000000004</v>
      </c>
      <c r="C15" s="51" t="str">
        <f>C11</f>
        <v>Figures exclude GST</v>
      </c>
      <c r="D15" s="5"/>
      <c r="E15" s="5"/>
      <c r="F15" s="33"/>
      <c r="G15" s="16"/>
      <c r="H15" s="16"/>
      <c r="I15" s="16"/>
      <c r="J15" s="16"/>
      <c r="K15" s="16"/>
    </row>
    <row r="16" spans="1:11" ht="27.75" customHeight="1" x14ac:dyDescent="0.2">
      <c r="A16" s="8" t="s">
        <v>25</v>
      </c>
      <c r="B16" s="45">
        <f>Travel!B73</f>
        <v>5044.6000000000013</v>
      </c>
      <c r="C16" s="51" t="str">
        <f>C11</f>
        <v>Figures exclude GST</v>
      </c>
      <c r="D16" s="34"/>
      <c r="E16" s="5"/>
      <c r="F16" s="35"/>
      <c r="G16" s="16"/>
      <c r="H16" s="16"/>
      <c r="I16" s="16"/>
      <c r="J16" s="16"/>
      <c r="K16" s="16"/>
    </row>
    <row r="17" spans="1:11" ht="27.75" customHeight="1" x14ac:dyDescent="0.2">
      <c r="A17" s="8" t="s">
        <v>26</v>
      </c>
      <c r="B17" s="45">
        <f>Travel!B84</f>
        <v>60.47</v>
      </c>
      <c r="C17" s="51" t="str">
        <f>C11</f>
        <v>Figures exclude GST</v>
      </c>
      <c r="D17" s="5"/>
      <c r="E17" s="5"/>
      <c r="F17" s="35"/>
      <c r="G17" s="16"/>
      <c r="H17" s="16"/>
      <c r="I17" s="16"/>
      <c r="J17" s="16"/>
      <c r="K17" s="16"/>
    </row>
    <row r="18" spans="1:11" ht="27.75" customHeight="1" x14ac:dyDescent="0.2">
      <c r="A18" s="16"/>
      <c r="B18" s="18"/>
      <c r="C18" s="16"/>
      <c r="D18" s="4"/>
      <c r="E18" s="4"/>
      <c r="F18" s="27"/>
      <c r="G18" s="16"/>
      <c r="H18" s="16"/>
      <c r="I18" s="16"/>
      <c r="J18" s="16"/>
      <c r="K18" s="16"/>
    </row>
    <row r="19" spans="1:11" x14ac:dyDescent="0.2">
      <c r="A19" s="17" t="s">
        <v>27</v>
      </c>
      <c r="B19" s="18"/>
      <c r="C19" s="16"/>
      <c r="D19" s="16"/>
      <c r="E19" s="16"/>
      <c r="F19" s="16"/>
      <c r="G19" s="16"/>
      <c r="H19" s="16"/>
      <c r="I19" s="16"/>
      <c r="J19" s="16"/>
      <c r="K19" s="16"/>
    </row>
    <row r="20" spans="1:11" x14ac:dyDescent="0.2">
      <c r="A20" s="19" t="s">
        <v>28</v>
      </c>
      <c r="D20" s="16"/>
      <c r="E20" s="16"/>
      <c r="F20" s="16"/>
      <c r="G20" s="16"/>
      <c r="H20" s="16"/>
      <c r="I20" s="16"/>
      <c r="J20" s="16"/>
      <c r="K20" s="16"/>
    </row>
    <row r="21" spans="1:11" ht="12.6" customHeight="1" x14ac:dyDescent="0.2">
      <c r="A21" s="19" t="s">
        <v>29</v>
      </c>
      <c r="D21" s="16"/>
      <c r="E21" s="16"/>
      <c r="F21" s="16"/>
      <c r="G21" s="16"/>
      <c r="H21" s="16"/>
      <c r="I21" s="16"/>
      <c r="J21" s="16"/>
      <c r="K21" s="16"/>
    </row>
    <row r="22" spans="1:11" ht="12.6" customHeight="1" x14ac:dyDescent="0.2">
      <c r="A22" s="19" t="s">
        <v>30</v>
      </c>
      <c r="D22" s="16"/>
      <c r="E22" s="16"/>
      <c r="F22" s="16"/>
      <c r="G22" s="16"/>
      <c r="H22" s="16"/>
      <c r="I22" s="16"/>
      <c r="J22" s="16"/>
      <c r="K22" s="16"/>
    </row>
    <row r="23" spans="1:11" ht="12.6" customHeight="1" x14ac:dyDescent="0.2">
      <c r="A23" s="19" t="s">
        <v>31</v>
      </c>
      <c r="D23" s="16"/>
      <c r="E23" s="16"/>
      <c r="F23" s="16"/>
      <c r="G23" s="16"/>
      <c r="H23" s="16"/>
      <c r="I23" s="16"/>
      <c r="J23" s="16"/>
      <c r="K23" s="16"/>
    </row>
    <row r="24" spans="1:11" x14ac:dyDescent="0.2">
      <c r="A24" s="25"/>
      <c r="B24" s="16"/>
      <c r="C24" s="16"/>
      <c r="D24" s="16"/>
      <c r="E24" s="16"/>
      <c r="F24" s="16"/>
      <c r="G24" s="16"/>
      <c r="H24" s="16"/>
      <c r="I24" s="16"/>
      <c r="J24" s="16"/>
      <c r="K24" s="16"/>
    </row>
    <row r="25" spans="1:11" hidden="1" x14ac:dyDescent="0.2">
      <c r="A25" s="11" t="s">
        <v>32</v>
      </c>
      <c r="B25" s="12"/>
      <c r="C25" s="12"/>
      <c r="D25" s="12"/>
      <c r="E25" s="12"/>
      <c r="F25" s="12"/>
      <c r="G25" s="16"/>
      <c r="H25" s="16"/>
      <c r="I25" s="16"/>
      <c r="J25" s="16"/>
      <c r="K25" s="16"/>
    </row>
    <row r="26" spans="1:11" ht="12.75" hidden="1" customHeight="1" x14ac:dyDescent="0.2">
      <c r="A26" s="10" t="s">
        <v>33</v>
      </c>
      <c r="B26" s="3"/>
      <c r="C26" s="3"/>
      <c r="D26" s="10"/>
      <c r="E26" s="10"/>
      <c r="F26" s="10"/>
      <c r="G26" s="16"/>
      <c r="H26" s="16"/>
      <c r="I26" s="16"/>
      <c r="J26" s="16"/>
      <c r="K26" s="16"/>
    </row>
    <row r="27" spans="1:11" hidden="1" x14ac:dyDescent="0.2">
      <c r="A27" s="9" t="s">
        <v>34</v>
      </c>
      <c r="B27" s="9"/>
      <c r="C27" s="9"/>
      <c r="D27" s="9"/>
      <c r="E27" s="9"/>
      <c r="F27" s="9"/>
      <c r="G27" s="16"/>
      <c r="H27" s="16"/>
      <c r="I27" s="16"/>
      <c r="J27" s="16"/>
      <c r="K27" s="16"/>
    </row>
    <row r="28" spans="1:11" hidden="1" x14ac:dyDescent="0.2">
      <c r="A28" s="9" t="s">
        <v>35</v>
      </c>
      <c r="B28" s="9"/>
      <c r="C28" s="9"/>
      <c r="D28" s="9"/>
      <c r="E28" s="9"/>
      <c r="F28" s="9"/>
      <c r="G28" s="16"/>
      <c r="H28" s="16"/>
      <c r="I28" s="16"/>
      <c r="J28" s="16"/>
      <c r="K28" s="16"/>
    </row>
    <row r="29" spans="1:11" hidden="1" x14ac:dyDescent="0.2">
      <c r="A29" s="10" t="s">
        <v>36</v>
      </c>
      <c r="B29" s="10"/>
      <c r="C29" s="10"/>
      <c r="D29" s="10"/>
      <c r="E29" s="10"/>
      <c r="F29" s="10"/>
      <c r="G29" s="16"/>
      <c r="H29" s="16"/>
      <c r="I29" s="16"/>
      <c r="J29" s="16"/>
      <c r="K29" s="16"/>
    </row>
    <row r="30" spans="1:11" hidden="1" x14ac:dyDescent="0.2">
      <c r="A30" s="10" t="s">
        <v>37</v>
      </c>
      <c r="B30" s="10"/>
      <c r="C30" s="10"/>
      <c r="D30" s="10"/>
      <c r="E30" s="10"/>
      <c r="F30" s="10"/>
      <c r="G30" s="16"/>
      <c r="H30" s="16"/>
      <c r="I30" s="16"/>
      <c r="J30" s="16"/>
      <c r="K30" s="16"/>
    </row>
    <row r="31" spans="1:11" hidden="1" x14ac:dyDescent="0.2">
      <c r="A31" s="9" t="s">
        <v>38</v>
      </c>
      <c r="B31" s="9"/>
      <c r="C31" s="9"/>
      <c r="D31" s="9"/>
      <c r="E31" s="9"/>
      <c r="F31" s="9"/>
      <c r="G31" s="16"/>
      <c r="H31" s="16"/>
      <c r="I31" s="16"/>
      <c r="J31" s="16"/>
      <c r="K31" s="16"/>
    </row>
    <row r="32" spans="1:11" hidden="1" x14ac:dyDescent="0.2">
      <c r="A32" s="9" t="s">
        <v>39</v>
      </c>
      <c r="B32" s="9"/>
      <c r="C32" s="9"/>
      <c r="D32" s="9"/>
      <c r="E32" s="9"/>
      <c r="F32" s="9"/>
      <c r="G32" s="16"/>
      <c r="H32" s="16"/>
      <c r="I32" s="16"/>
      <c r="J32" s="16"/>
      <c r="K32" s="16"/>
    </row>
    <row r="33" spans="1:11" hidden="1" x14ac:dyDescent="0.2">
      <c r="A33" s="9" t="s">
        <v>40</v>
      </c>
      <c r="B33" s="9"/>
      <c r="C33" s="9"/>
      <c r="D33" s="9"/>
      <c r="E33" s="9"/>
      <c r="F33" s="9"/>
      <c r="G33" s="16"/>
      <c r="H33" s="16"/>
      <c r="I33" s="16"/>
      <c r="J33" s="16"/>
      <c r="K33" s="16"/>
    </row>
    <row r="34" spans="1:11" hidden="1" x14ac:dyDescent="0.2">
      <c r="A34" s="10" t="s">
        <v>41</v>
      </c>
      <c r="B34" s="10"/>
      <c r="C34" s="10"/>
      <c r="D34" s="10"/>
      <c r="E34" s="10"/>
      <c r="F34" s="10"/>
      <c r="G34" s="16"/>
      <c r="H34" s="16"/>
      <c r="I34" s="16"/>
      <c r="J34" s="16"/>
      <c r="K34" s="16"/>
    </row>
    <row r="35" spans="1:11" hidden="1" x14ac:dyDescent="0.2">
      <c r="A35" s="10" t="s">
        <v>42</v>
      </c>
      <c r="B35" s="10"/>
      <c r="C35" s="10"/>
      <c r="D35" s="10"/>
      <c r="E35" s="10"/>
      <c r="F35" s="10"/>
      <c r="G35" s="16"/>
      <c r="H35" s="16"/>
      <c r="I35" s="16"/>
      <c r="J35" s="16"/>
      <c r="K35" s="16"/>
    </row>
    <row r="36" spans="1:11" hidden="1" x14ac:dyDescent="0.2">
      <c r="A36" s="9" t="s">
        <v>9</v>
      </c>
      <c r="B36" s="47"/>
      <c r="C36" s="47"/>
      <c r="D36" s="47"/>
      <c r="E36" s="47"/>
      <c r="F36" s="47"/>
      <c r="G36" s="16"/>
      <c r="H36" s="16"/>
      <c r="I36" s="16"/>
      <c r="J36" s="16"/>
      <c r="K36" s="16"/>
    </row>
    <row r="37" spans="1:11" hidden="1" x14ac:dyDescent="0.2">
      <c r="A37" s="9" t="s">
        <v>43</v>
      </c>
      <c r="B37" s="47"/>
      <c r="C37" s="47"/>
      <c r="D37" s="47"/>
      <c r="E37" s="47"/>
      <c r="F37" s="47"/>
      <c r="G37" s="16"/>
      <c r="H37" s="16"/>
      <c r="I37" s="16"/>
      <c r="J37" s="16"/>
      <c r="K37" s="16"/>
    </row>
    <row r="38" spans="1:11" hidden="1" x14ac:dyDescent="0.2">
      <c r="A38" s="9" t="s">
        <v>11</v>
      </c>
      <c r="B38" s="47"/>
      <c r="C38" s="47"/>
      <c r="D38" s="47"/>
      <c r="E38" s="47"/>
      <c r="F38" s="47"/>
      <c r="G38" s="16"/>
      <c r="H38" s="16"/>
      <c r="I38" s="16"/>
      <c r="J38" s="16"/>
      <c r="K38" s="16"/>
    </row>
    <row r="39" spans="1:11" hidden="1" x14ac:dyDescent="0.2">
      <c r="A39" s="10" t="s">
        <v>44</v>
      </c>
      <c r="B39" s="3"/>
      <c r="C39" s="3"/>
      <c r="D39" s="3"/>
      <c r="E39" s="3"/>
      <c r="F39" s="3"/>
      <c r="G39" s="16"/>
      <c r="H39" s="16"/>
      <c r="I39" s="16"/>
      <c r="J39" s="16"/>
      <c r="K39" s="16"/>
    </row>
    <row r="40" spans="1:11" hidden="1" x14ac:dyDescent="0.2">
      <c r="A40" s="3" t="s">
        <v>45</v>
      </c>
      <c r="B40" s="3"/>
      <c r="C40" s="3"/>
      <c r="D40" s="3"/>
      <c r="E40" s="3"/>
      <c r="F40" s="3"/>
      <c r="G40" s="16"/>
      <c r="H40" s="16"/>
      <c r="I40" s="16"/>
      <c r="J40" s="16"/>
      <c r="K40" s="16"/>
    </row>
    <row r="41" spans="1:11" hidden="1" x14ac:dyDescent="0.2">
      <c r="A41" s="3" t="s">
        <v>46</v>
      </c>
      <c r="B41" s="3"/>
      <c r="C41" s="3"/>
      <c r="D41" s="3"/>
      <c r="E41" s="3"/>
      <c r="F41" s="3"/>
      <c r="G41" s="16"/>
      <c r="H41" s="16"/>
      <c r="I41" s="16"/>
      <c r="J41" s="16"/>
      <c r="K41" s="16"/>
    </row>
    <row r="42" spans="1:11" hidden="1" x14ac:dyDescent="0.2">
      <c r="A42" s="3" t="s">
        <v>47</v>
      </c>
      <c r="B42" s="3"/>
      <c r="C42" s="3"/>
      <c r="D42" s="3"/>
      <c r="E42" s="3"/>
      <c r="F42" s="3"/>
      <c r="G42" s="16"/>
      <c r="H42" s="16"/>
      <c r="I42" s="16"/>
      <c r="J42" s="16"/>
      <c r="K42" s="16"/>
    </row>
    <row r="43" spans="1:11" hidden="1" x14ac:dyDescent="0.2">
      <c r="A43" s="3" t="s">
        <v>48</v>
      </c>
      <c r="B43" s="3"/>
      <c r="C43" s="3"/>
      <c r="D43" s="3"/>
      <c r="E43" s="3"/>
      <c r="F43" s="3"/>
      <c r="G43" s="16"/>
      <c r="H43" s="16"/>
      <c r="I43" s="16"/>
      <c r="J43" s="16"/>
      <c r="K43" s="16"/>
    </row>
    <row r="44" spans="1:11" hidden="1" x14ac:dyDescent="0.2">
      <c r="A44" s="3" t="s">
        <v>49</v>
      </c>
      <c r="B44" s="3"/>
      <c r="C44" s="3"/>
      <c r="D44" s="3"/>
      <c r="E44" s="3"/>
      <c r="F44" s="3"/>
      <c r="G44" s="16"/>
      <c r="H44" s="16"/>
      <c r="I44" s="16"/>
      <c r="J44" s="16"/>
      <c r="K44" s="16"/>
    </row>
    <row r="45" spans="1:11" hidden="1" x14ac:dyDescent="0.2">
      <c r="A45" s="48" t="s">
        <v>50</v>
      </c>
      <c r="B45" s="47"/>
      <c r="C45" s="47"/>
      <c r="D45" s="47"/>
      <c r="E45" s="47"/>
      <c r="F45" s="47"/>
      <c r="G45" s="16"/>
      <c r="H45" s="16"/>
      <c r="I45" s="16"/>
      <c r="J45" s="16"/>
      <c r="K45" s="16"/>
    </row>
    <row r="46" spans="1:11" hidden="1" x14ac:dyDescent="0.2">
      <c r="A46" s="47" t="s">
        <v>51</v>
      </c>
      <c r="B46" s="47"/>
      <c r="C46" s="47"/>
      <c r="D46" s="47"/>
      <c r="E46" s="47"/>
      <c r="F46" s="47"/>
      <c r="G46" s="16"/>
      <c r="H46" s="16"/>
      <c r="I46" s="16"/>
      <c r="J46" s="16"/>
      <c r="K46" s="16"/>
    </row>
    <row r="47" spans="1:11" hidden="1" x14ac:dyDescent="0.2">
      <c r="A47" s="36">
        <v>-20000</v>
      </c>
      <c r="B47" s="3"/>
      <c r="C47" s="3"/>
      <c r="D47" s="3"/>
      <c r="E47" s="3"/>
      <c r="F47" s="3"/>
      <c r="G47" s="16"/>
      <c r="H47" s="16"/>
      <c r="I47" s="16"/>
      <c r="J47" s="16"/>
      <c r="K47" s="16"/>
    </row>
    <row r="48" spans="1:11" ht="25.5" hidden="1" x14ac:dyDescent="0.2">
      <c r="A48" s="63" t="s">
        <v>52</v>
      </c>
      <c r="B48" s="47"/>
      <c r="C48" s="47"/>
      <c r="D48" s="47"/>
      <c r="E48" s="47"/>
      <c r="F48" s="47"/>
      <c r="G48" s="16"/>
      <c r="H48" s="16"/>
      <c r="I48" s="16"/>
      <c r="J48" s="16"/>
      <c r="K48" s="16"/>
    </row>
    <row r="49" spans="1:11" ht="25.5" hidden="1" x14ac:dyDescent="0.2">
      <c r="A49" s="63" t="s">
        <v>53</v>
      </c>
      <c r="B49" s="47"/>
      <c r="C49" s="47"/>
      <c r="D49" s="47"/>
      <c r="E49" s="47"/>
      <c r="F49" s="47"/>
      <c r="G49" s="16"/>
      <c r="H49" s="16"/>
      <c r="I49" s="16"/>
      <c r="J49" s="16"/>
      <c r="K49" s="16"/>
    </row>
    <row r="50" spans="1:11" ht="25.5" hidden="1" x14ac:dyDescent="0.2">
      <c r="A50" s="64" t="s">
        <v>54</v>
      </c>
      <c r="B50" s="3"/>
      <c r="C50" s="3"/>
      <c r="D50" s="3"/>
      <c r="E50" s="3"/>
      <c r="F50" s="3"/>
      <c r="G50" s="16"/>
      <c r="H50" s="16"/>
      <c r="I50" s="16"/>
      <c r="J50" s="16"/>
      <c r="K50" s="16"/>
    </row>
    <row r="51" spans="1:11" ht="25.5" hidden="1" x14ac:dyDescent="0.2">
      <c r="A51" s="64" t="s">
        <v>55</v>
      </c>
      <c r="B51" s="3"/>
      <c r="C51" s="3"/>
      <c r="D51" s="3"/>
      <c r="E51" s="3"/>
      <c r="F51" s="3"/>
      <c r="G51" s="16"/>
      <c r="H51" s="16"/>
      <c r="I51" s="16"/>
      <c r="J51" s="16"/>
      <c r="K51" s="16"/>
    </row>
    <row r="52" spans="1:11" ht="38.25" hidden="1" x14ac:dyDescent="0.2">
      <c r="A52" s="64" t="s">
        <v>56</v>
      </c>
      <c r="B52" s="56"/>
      <c r="C52" s="56"/>
      <c r="D52" s="56"/>
      <c r="E52" s="10"/>
      <c r="F52" s="10"/>
      <c r="G52" s="16"/>
      <c r="H52" s="16"/>
      <c r="I52" s="16"/>
      <c r="J52" s="16"/>
      <c r="K52" s="16"/>
    </row>
    <row r="53" spans="1:11" hidden="1" x14ac:dyDescent="0.2">
      <c r="A53" s="61" t="s">
        <v>57</v>
      </c>
      <c r="B53" s="55"/>
      <c r="C53" s="55"/>
      <c r="D53" s="55"/>
      <c r="E53" s="9"/>
      <c r="F53" s="9" t="b">
        <v>1</v>
      </c>
      <c r="G53" s="16"/>
      <c r="H53" s="16"/>
      <c r="I53" s="16"/>
      <c r="J53" s="16"/>
      <c r="K53" s="16"/>
    </row>
    <row r="54" spans="1:11" hidden="1" x14ac:dyDescent="0.2">
      <c r="A54" s="62" t="s">
        <v>58</v>
      </c>
      <c r="B54" s="61"/>
      <c r="C54" s="61"/>
      <c r="D54" s="61"/>
      <c r="E54" s="9"/>
      <c r="F54" s="9" t="b">
        <v>0</v>
      </c>
      <c r="G54" s="16"/>
      <c r="H54" s="16"/>
      <c r="I54" s="16"/>
      <c r="J54" s="16"/>
      <c r="K54" s="16"/>
    </row>
    <row r="55" spans="1:11" hidden="1" x14ac:dyDescent="0.2">
      <c r="A55" s="65"/>
      <c r="B55" s="57">
        <f>COUNT(Travel!B12:B34)</f>
        <v>16</v>
      </c>
      <c r="C55" s="57"/>
      <c r="D55" s="57">
        <f>COUNTIF(Travel!D12:D34,"*")</f>
        <v>16</v>
      </c>
      <c r="E55" s="58"/>
      <c r="F55" s="58" t="b">
        <f>MIN(B55,D55)=MAX(B55,D55)</f>
        <v>1</v>
      </c>
      <c r="G55" s="16"/>
      <c r="H55" s="16"/>
      <c r="I55" s="16"/>
      <c r="J55" s="16"/>
      <c r="K55" s="16"/>
    </row>
    <row r="56" spans="1:11" hidden="1" x14ac:dyDescent="0.2">
      <c r="A56" s="65" t="s">
        <v>59</v>
      </c>
      <c r="B56" s="57">
        <f>COUNT(Travel!B39:B72)</f>
        <v>22</v>
      </c>
      <c r="C56" s="57"/>
      <c r="D56" s="57">
        <f>COUNTIF(Travel!D39:D72,"*")</f>
        <v>22</v>
      </c>
      <c r="E56" s="58"/>
      <c r="F56" s="58" t="b">
        <f>MIN(B56,D56)=MAX(B56,D56)</f>
        <v>1</v>
      </c>
    </row>
    <row r="57" spans="1:11" hidden="1" x14ac:dyDescent="0.2">
      <c r="A57" s="66"/>
      <c r="B57" s="57">
        <f>COUNT(Travel!B77:B83)</f>
        <v>3</v>
      </c>
      <c r="C57" s="57"/>
      <c r="D57" s="57">
        <f>COUNTIF(Travel!D77:D83,"*")</f>
        <v>3</v>
      </c>
      <c r="E57" s="58"/>
      <c r="F57" s="58" t="b">
        <f>MIN(B57,D57)=MAX(B57,D57)</f>
        <v>1</v>
      </c>
    </row>
    <row r="58" spans="1:11" hidden="1" x14ac:dyDescent="0.2">
      <c r="A58" s="67" t="s">
        <v>60</v>
      </c>
      <c r="B58" s="59">
        <f>COUNT(Hospitality!B11:B14)</f>
        <v>0</v>
      </c>
      <c r="C58" s="59"/>
      <c r="D58" s="59">
        <f>COUNTIF(Hospitality!D11:D14,"*")</f>
        <v>0</v>
      </c>
      <c r="E58" s="60"/>
      <c r="F58" s="60" t="b">
        <f>MIN(B58,D58)=MAX(B58,D58)</f>
        <v>1</v>
      </c>
    </row>
    <row r="59" spans="1:11" hidden="1" x14ac:dyDescent="0.2">
      <c r="A59" s="68" t="s">
        <v>61</v>
      </c>
      <c r="B59" s="58">
        <f>COUNT('All other expenses'!B11:B17)</f>
        <v>3</v>
      </c>
      <c r="C59" s="58"/>
      <c r="D59" s="58">
        <f>COUNTIF('All other expenses'!D11:D17,"*")</f>
        <v>3</v>
      </c>
      <c r="E59" s="58"/>
      <c r="F59" s="58" t="b">
        <f>MIN(B59,D59)=MAX(B59,D59)</f>
        <v>1</v>
      </c>
    </row>
    <row r="60" spans="1:11" hidden="1" x14ac:dyDescent="0.2">
      <c r="A60" s="67" t="s">
        <v>62</v>
      </c>
      <c r="B60" s="59">
        <f>COUNTIF('Gifts and benefits'!B11:B27,"*")</f>
        <v>13</v>
      </c>
      <c r="C60" s="59">
        <f>COUNTIF('Gifts and benefits'!C11:C27,"*")</f>
        <v>13</v>
      </c>
      <c r="D60" s="59"/>
      <c r="E60" s="59">
        <f>COUNTA('Gifts and benefits'!E11:E27)</f>
        <v>13</v>
      </c>
      <c r="F60" s="60"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Header>&amp;C&amp;"Aptos"&amp;10&amp;K000000 [UNCLASSIFIED]&amp;1#_x000D_</oddHeader>
    <oddFooter>&amp;LCE Expense Disclosure Workbook 2018&amp;C_x000D_&amp;1#&amp;"Aptos"&amp;10&amp;K000000 [UNCLASSIFIED]&amp;RWorksheet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38"/>
  <sheetViews>
    <sheetView topLeftCell="A7" zoomScaleNormal="100" workbookViewId="0">
      <selection activeCell="B5" sqref="B5:E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8" width="9.140625" hidden="1" customWidth="1"/>
    <col min="9" max="13" width="0" hidden="1" customWidth="1"/>
    <col min="14" max="16384" width="9.140625" hidden="1"/>
  </cols>
  <sheetData>
    <row r="1" spans="1:5" ht="26.25" customHeight="1" x14ac:dyDescent="0.2">
      <c r="A1" s="122" t="s">
        <v>63</v>
      </c>
      <c r="B1" s="122"/>
      <c r="C1" s="122"/>
      <c r="D1" s="122"/>
      <c r="E1" s="122"/>
    </row>
    <row r="2" spans="1:5" ht="21" customHeight="1" x14ac:dyDescent="0.2">
      <c r="A2" s="2" t="s">
        <v>64</v>
      </c>
      <c r="B2" s="120" t="str">
        <f>'Summary and sign-off'!B2:F2</f>
        <v>Public Service Commission Te Kawa Mataaho</v>
      </c>
      <c r="C2" s="120"/>
      <c r="D2" s="120"/>
      <c r="E2" s="120"/>
    </row>
    <row r="3" spans="1:5" ht="31.5" x14ac:dyDescent="0.2">
      <c r="A3" s="2" t="s">
        <v>65</v>
      </c>
      <c r="B3" s="120" t="str">
        <f>'Summary and sign-off'!B3:F3</f>
        <v>Sir Brian Roche KNZM</v>
      </c>
      <c r="C3" s="120"/>
      <c r="D3" s="120"/>
      <c r="E3" s="120"/>
    </row>
    <row r="4" spans="1:5" ht="21" customHeight="1" x14ac:dyDescent="0.2">
      <c r="A4" s="2" t="s">
        <v>66</v>
      </c>
      <c r="B4" s="120">
        <f>'Summary and sign-off'!B4:F4</f>
        <v>45839</v>
      </c>
      <c r="C4" s="120"/>
      <c r="D4" s="120"/>
      <c r="E4" s="120"/>
    </row>
    <row r="5" spans="1:5" ht="21" customHeight="1" x14ac:dyDescent="0.2">
      <c r="A5" s="2" t="s">
        <v>67</v>
      </c>
      <c r="B5" s="120">
        <f>'Summary and sign-off'!B5:F5</f>
        <v>46203</v>
      </c>
      <c r="C5" s="120"/>
      <c r="D5" s="120"/>
      <c r="E5" s="120"/>
    </row>
    <row r="6" spans="1:5" ht="21" customHeight="1" x14ac:dyDescent="0.2">
      <c r="A6" s="2" t="s">
        <v>68</v>
      </c>
      <c r="B6" s="104" t="s">
        <v>35</v>
      </c>
      <c r="C6" s="104"/>
      <c r="D6" s="104"/>
      <c r="E6" s="104"/>
    </row>
    <row r="7" spans="1:5" ht="21" customHeight="1" x14ac:dyDescent="0.2">
      <c r="A7" s="2" t="s">
        <v>7</v>
      </c>
      <c r="B7" s="104" t="s">
        <v>37</v>
      </c>
      <c r="C7" s="104"/>
      <c r="D7" s="104"/>
      <c r="E7" s="104"/>
    </row>
    <row r="8" spans="1:5" ht="36" customHeight="1" x14ac:dyDescent="0.2">
      <c r="A8" s="124" t="s">
        <v>69</v>
      </c>
      <c r="B8" s="125"/>
      <c r="C8" s="125"/>
      <c r="D8" s="125"/>
      <c r="E8" s="125"/>
    </row>
    <row r="9" spans="1:5" ht="36" customHeight="1" x14ac:dyDescent="0.2">
      <c r="A9" s="126" t="s">
        <v>70</v>
      </c>
      <c r="B9" s="127"/>
      <c r="C9" s="127"/>
      <c r="D9" s="127"/>
      <c r="E9" s="127"/>
    </row>
    <row r="10" spans="1:5" ht="24.75" customHeight="1" x14ac:dyDescent="0.2">
      <c r="A10" s="123" t="s">
        <v>71</v>
      </c>
      <c r="B10" s="128"/>
      <c r="C10" s="123"/>
      <c r="D10" s="123"/>
      <c r="E10" s="123"/>
    </row>
    <row r="11" spans="1:5" ht="28.5" customHeight="1" x14ac:dyDescent="0.2">
      <c r="A11" s="23" t="s">
        <v>72</v>
      </c>
      <c r="B11" s="23" t="s">
        <v>73</v>
      </c>
      <c r="C11" s="23" t="s">
        <v>74</v>
      </c>
      <c r="D11" s="23" t="s">
        <v>75</v>
      </c>
      <c r="E11" s="23" t="s">
        <v>76</v>
      </c>
    </row>
    <row r="12" spans="1:5" s="1" customFormat="1" x14ac:dyDescent="0.2">
      <c r="A12" s="88"/>
      <c r="B12" s="89"/>
      <c r="C12" s="90"/>
      <c r="D12" s="90"/>
      <c r="E12" s="91"/>
    </row>
    <row r="13" spans="1:5" s="1" customFormat="1" x14ac:dyDescent="0.2">
      <c r="A13" s="109" t="s">
        <v>77</v>
      </c>
      <c r="B13" s="89">
        <v>11732.73</v>
      </c>
      <c r="C13" s="114" t="s">
        <v>189</v>
      </c>
      <c r="D13" s="90" t="s">
        <v>78</v>
      </c>
      <c r="E13" s="116" t="s">
        <v>79</v>
      </c>
    </row>
    <row r="14" spans="1:5" s="1" customFormat="1" x14ac:dyDescent="0.2">
      <c r="A14" s="110"/>
      <c r="B14" s="89">
        <v>1103</v>
      </c>
      <c r="C14" s="118"/>
      <c r="D14" s="90" t="s">
        <v>80</v>
      </c>
      <c r="E14" s="119"/>
    </row>
    <row r="15" spans="1:5" s="1" customFormat="1" x14ac:dyDescent="0.2">
      <c r="A15" s="110"/>
      <c r="B15" s="89">
        <v>1947.89</v>
      </c>
      <c r="C15" s="118"/>
      <c r="D15" s="90" t="s">
        <v>81</v>
      </c>
      <c r="E15" s="119"/>
    </row>
    <row r="16" spans="1:5" s="1" customFormat="1" x14ac:dyDescent="0.2">
      <c r="A16" s="110"/>
      <c r="B16" s="89">
        <v>595.59</v>
      </c>
      <c r="C16" s="118"/>
      <c r="D16" s="90" t="s">
        <v>82</v>
      </c>
      <c r="E16" s="119"/>
    </row>
    <row r="17" spans="1:5" s="1" customFormat="1" x14ac:dyDescent="0.2">
      <c r="A17" s="110"/>
      <c r="B17" s="89">
        <v>242.56</v>
      </c>
      <c r="C17" s="118"/>
      <c r="D17" s="90" t="s">
        <v>83</v>
      </c>
      <c r="E17" s="119"/>
    </row>
    <row r="18" spans="1:5" s="1" customFormat="1" x14ac:dyDescent="0.2">
      <c r="A18" s="111"/>
      <c r="B18" s="89">
        <v>548.72</v>
      </c>
      <c r="C18" s="115"/>
      <c r="D18" s="90" t="s">
        <v>84</v>
      </c>
      <c r="E18" s="117"/>
    </row>
    <row r="19" spans="1:5" s="1" customFormat="1" x14ac:dyDescent="0.2">
      <c r="A19" s="101"/>
      <c r="B19" s="89"/>
      <c r="C19" s="90"/>
      <c r="D19" s="90"/>
      <c r="E19" s="91"/>
    </row>
    <row r="20" spans="1:5" s="1" customFormat="1" x14ac:dyDescent="0.2">
      <c r="A20" s="109" t="s">
        <v>85</v>
      </c>
      <c r="B20" s="89">
        <v>2252.59</v>
      </c>
      <c r="C20" s="114" t="s">
        <v>204</v>
      </c>
      <c r="D20" s="90" t="s">
        <v>86</v>
      </c>
      <c r="E20" s="116" t="s">
        <v>87</v>
      </c>
    </row>
    <row r="21" spans="1:5" s="1" customFormat="1" x14ac:dyDescent="0.2">
      <c r="A21" s="110"/>
      <c r="B21" s="89">
        <v>652</v>
      </c>
      <c r="C21" s="118"/>
      <c r="D21" s="90" t="s">
        <v>88</v>
      </c>
      <c r="E21" s="117"/>
    </row>
    <row r="22" spans="1:5" s="1" customFormat="1" x14ac:dyDescent="0.2">
      <c r="A22" s="111"/>
      <c r="B22" s="89">
        <v>100</v>
      </c>
      <c r="C22" s="115"/>
      <c r="D22" s="90" t="s">
        <v>98</v>
      </c>
      <c r="E22" s="91" t="s">
        <v>99</v>
      </c>
    </row>
    <row r="23" spans="1:5" s="1" customFormat="1" x14ac:dyDescent="0.2">
      <c r="A23" s="101"/>
      <c r="B23" s="89"/>
      <c r="C23" s="90"/>
      <c r="D23" s="90"/>
      <c r="E23" s="91"/>
    </row>
    <row r="24" spans="1:5" s="1" customFormat="1" x14ac:dyDescent="0.2">
      <c r="A24" s="101"/>
      <c r="B24" s="89"/>
      <c r="C24" s="90"/>
      <c r="D24" s="90"/>
      <c r="E24" s="91"/>
    </row>
    <row r="25" spans="1:5" s="1" customFormat="1" x14ac:dyDescent="0.2">
      <c r="A25" s="109" t="s">
        <v>89</v>
      </c>
      <c r="B25" s="89">
        <v>4499.99</v>
      </c>
      <c r="C25" s="114" t="s">
        <v>203</v>
      </c>
      <c r="D25" s="90" t="s">
        <v>86</v>
      </c>
      <c r="E25" s="91" t="s">
        <v>90</v>
      </c>
    </row>
    <row r="26" spans="1:5" s="1" customFormat="1" x14ac:dyDescent="0.2">
      <c r="A26" s="110"/>
      <c r="B26" s="89">
        <v>1158.7</v>
      </c>
      <c r="C26" s="118"/>
      <c r="D26" s="90" t="s">
        <v>88</v>
      </c>
      <c r="E26" s="91"/>
    </row>
    <row r="27" spans="1:5" s="1" customFormat="1" x14ac:dyDescent="0.2">
      <c r="A27" s="111"/>
      <c r="B27" s="89">
        <v>139.44999999999999</v>
      </c>
      <c r="C27" s="115"/>
      <c r="D27" s="90" t="s">
        <v>188</v>
      </c>
      <c r="E27" s="91"/>
    </row>
    <row r="28" spans="1:5" s="1" customFormat="1" x14ac:dyDescent="0.2">
      <c r="A28" s="101"/>
      <c r="B28" s="89"/>
      <c r="C28" s="90"/>
      <c r="D28" s="90"/>
      <c r="E28" s="91"/>
    </row>
    <row r="29" spans="1:5" s="1" customFormat="1" x14ac:dyDescent="0.2">
      <c r="A29" s="112" t="s">
        <v>215</v>
      </c>
      <c r="B29" s="89">
        <v>10095.76</v>
      </c>
      <c r="C29" s="114" t="s">
        <v>216</v>
      </c>
      <c r="D29" s="90" t="s">
        <v>159</v>
      </c>
      <c r="E29" s="91"/>
    </row>
    <row r="30" spans="1:5" s="1" customFormat="1" ht="30" customHeight="1" x14ac:dyDescent="0.2">
      <c r="A30" s="113"/>
      <c r="B30" s="89">
        <v>50</v>
      </c>
      <c r="C30" s="115"/>
      <c r="D30" s="90" t="s">
        <v>160</v>
      </c>
      <c r="E30" s="91"/>
    </row>
    <row r="31" spans="1:5" s="1" customFormat="1" x14ac:dyDescent="0.2">
      <c r="A31" s="101"/>
      <c r="B31" s="89"/>
      <c r="C31" s="90"/>
      <c r="D31" s="90"/>
      <c r="E31" s="91"/>
    </row>
    <row r="32" spans="1:5" s="1" customFormat="1" x14ac:dyDescent="0.2">
      <c r="A32" s="109" t="s">
        <v>155</v>
      </c>
      <c r="B32" s="89">
        <v>14679.01</v>
      </c>
      <c r="C32" s="114" t="s">
        <v>219</v>
      </c>
      <c r="D32" s="90" t="s">
        <v>86</v>
      </c>
      <c r="E32" s="116" t="s">
        <v>217</v>
      </c>
    </row>
    <row r="33" spans="1:5" s="1" customFormat="1" ht="28.5" customHeight="1" x14ac:dyDescent="0.2">
      <c r="A33" s="111"/>
      <c r="B33" s="89">
        <v>3490.85</v>
      </c>
      <c r="C33" s="115"/>
      <c r="D33" s="90" t="s">
        <v>218</v>
      </c>
      <c r="E33" s="117"/>
    </row>
    <row r="34" spans="1:5" s="1" customFormat="1" x14ac:dyDescent="0.2">
      <c r="A34" s="92"/>
      <c r="B34" s="89"/>
      <c r="C34" s="90"/>
      <c r="D34" s="90"/>
      <c r="E34" s="91"/>
    </row>
    <row r="35" spans="1:5" ht="19.5" customHeight="1" x14ac:dyDescent="0.2">
      <c r="A35" s="53" t="s">
        <v>91</v>
      </c>
      <c r="B35" s="54">
        <f>SUM(B12:B34)</f>
        <v>53288.840000000004</v>
      </c>
      <c r="C35" s="99"/>
      <c r="D35" s="121"/>
      <c r="E35" s="121"/>
    </row>
    <row r="36" spans="1:5" ht="10.5" customHeight="1" x14ac:dyDescent="0.2">
      <c r="A36" s="16"/>
      <c r="B36" s="18"/>
      <c r="C36" s="16"/>
      <c r="D36" s="16"/>
      <c r="E36" s="16"/>
    </row>
    <row r="37" spans="1:5" ht="24.75" customHeight="1" x14ac:dyDescent="0.2">
      <c r="A37" s="123" t="s">
        <v>92</v>
      </c>
      <c r="B37" s="123"/>
      <c r="C37" s="123"/>
      <c r="D37" s="123"/>
      <c r="E37" s="123"/>
    </row>
    <row r="38" spans="1:5" ht="32.450000000000003" customHeight="1" x14ac:dyDescent="0.2">
      <c r="A38" s="23" t="s">
        <v>72</v>
      </c>
      <c r="B38" s="23" t="s">
        <v>14</v>
      </c>
      <c r="C38" s="23" t="s">
        <v>93</v>
      </c>
      <c r="D38" s="23" t="s">
        <v>75</v>
      </c>
      <c r="E38" s="23" t="s">
        <v>76</v>
      </c>
    </row>
    <row r="39" spans="1:5" s="1" customFormat="1" x14ac:dyDescent="0.2">
      <c r="A39" s="88"/>
      <c r="B39" s="89"/>
      <c r="C39" s="90"/>
      <c r="D39" s="90"/>
      <c r="E39" s="91"/>
    </row>
    <row r="40" spans="1:5" s="1" customFormat="1" ht="25.5" x14ac:dyDescent="0.2">
      <c r="A40" s="109" t="s">
        <v>220</v>
      </c>
      <c r="B40" s="89">
        <v>420.99</v>
      </c>
      <c r="C40" s="114" t="s">
        <v>94</v>
      </c>
      <c r="D40" s="90" t="s">
        <v>95</v>
      </c>
      <c r="E40" s="116" t="s">
        <v>96</v>
      </c>
    </row>
    <row r="41" spans="1:5" s="1" customFormat="1" x14ac:dyDescent="0.2">
      <c r="A41" s="111"/>
      <c r="B41" s="89">
        <v>36.520000000000003</v>
      </c>
      <c r="C41" s="115"/>
      <c r="D41" s="90" t="s">
        <v>97</v>
      </c>
      <c r="E41" s="117"/>
    </row>
    <row r="42" spans="1:5" s="1" customFormat="1" x14ac:dyDescent="0.2">
      <c r="A42" s="100"/>
      <c r="B42" s="89"/>
      <c r="C42" s="90"/>
      <c r="D42" s="90"/>
      <c r="E42" s="91"/>
    </row>
    <row r="43" spans="1:5" s="1" customFormat="1" ht="25.5" x14ac:dyDescent="0.2">
      <c r="A43" s="101">
        <v>45776</v>
      </c>
      <c r="B43" s="89">
        <v>55.65</v>
      </c>
      <c r="C43" s="90" t="s">
        <v>223</v>
      </c>
      <c r="D43" s="90" t="s">
        <v>202</v>
      </c>
      <c r="E43" s="91" t="s">
        <v>99</v>
      </c>
    </row>
    <row r="44" spans="1:5" s="1" customFormat="1" x14ac:dyDescent="0.2">
      <c r="A44" s="88"/>
      <c r="B44" s="89"/>
      <c r="C44" s="90"/>
      <c r="D44" s="90"/>
      <c r="E44" s="91"/>
    </row>
    <row r="45" spans="1:5" s="1" customFormat="1" x14ac:dyDescent="0.2">
      <c r="A45" s="109">
        <v>45840</v>
      </c>
      <c r="B45" s="89">
        <v>277.91000000000003</v>
      </c>
      <c r="C45" s="114" t="s">
        <v>225</v>
      </c>
      <c r="D45" s="90" t="s">
        <v>86</v>
      </c>
      <c r="E45" s="91" t="s">
        <v>100</v>
      </c>
    </row>
    <row r="46" spans="1:5" s="1" customFormat="1" x14ac:dyDescent="0.2">
      <c r="A46" s="110"/>
      <c r="B46" s="89">
        <v>55.65</v>
      </c>
      <c r="C46" s="118"/>
      <c r="D46" s="90" t="s">
        <v>98</v>
      </c>
      <c r="E46" s="91" t="s">
        <v>99</v>
      </c>
    </row>
    <row r="47" spans="1:5" s="1" customFormat="1" x14ac:dyDescent="0.2">
      <c r="A47" s="111"/>
      <c r="B47" s="89">
        <v>60.87</v>
      </c>
      <c r="C47" s="115"/>
      <c r="D47" s="90" t="s">
        <v>101</v>
      </c>
      <c r="E47" s="91" t="s">
        <v>100</v>
      </c>
    </row>
    <row r="48" spans="1:5" s="1" customFormat="1" x14ac:dyDescent="0.2">
      <c r="A48" s="88"/>
      <c r="B48" s="89"/>
      <c r="C48" s="90"/>
      <c r="D48" s="90"/>
      <c r="E48" s="91"/>
    </row>
    <row r="49" spans="1:5" s="1" customFormat="1" x14ac:dyDescent="0.2">
      <c r="A49" s="88">
        <v>45883</v>
      </c>
      <c r="B49" s="89">
        <v>399.1</v>
      </c>
      <c r="C49" s="114" t="s">
        <v>224</v>
      </c>
      <c r="D49" s="90" t="s">
        <v>86</v>
      </c>
      <c r="E49" s="91" t="s">
        <v>102</v>
      </c>
    </row>
    <row r="50" spans="1:5" s="1" customFormat="1" x14ac:dyDescent="0.2">
      <c r="A50" s="88"/>
      <c r="B50" s="89">
        <v>55.65</v>
      </c>
      <c r="C50" s="115"/>
      <c r="D50" s="90" t="s">
        <v>98</v>
      </c>
      <c r="E50" s="91" t="s">
        <v>99</v>
      </c>
    </row>
    <row r="51" spans="1:5" s="1" customFormat="1" x14ac:dyDescent="0.2">
      <c r="A51" s="88"/>
      <c r="B51" s="89"/>
      <c r="C51" s="90"/>
      <c r="D51" s="90"/>
      <c r="E51" s="91"/>
    </row>
    <row r="52" spans="1:5" s="1" customFormat="1" x14ac:dyDescent="0.2">
      <c r="A52" s="88">
        <v>45895</v>
      </c>
      <c r="B52" s="89">
        <v>32.880000000000003</v>
      </c>
      <c r="C52" s="90" t="s">
        <v>207</v>
      </c>
      <c r="D52" s="90" t="s">
        <v>103</v>
      </c>
      <c r="E52" s="91" t="s">
        <v>96</v>
      </c>
    </row>
    <row r="53" spans="1:5" s="1" customFormat="1" x14ac:dyDescent="0.2">
      <c r="A53" s="88"/>
      <c r="B53" s="89"/>
      <c r="C53" s="90"/>
      <c r="D53" s="90"/>
      <c r="E53" s="91"/>
    </row>
    <row r="54" spans="1:5" s="1" customFormat="1" x14ac:dyDescent="0.2">
      <c r="A54" s="109">
        <v>45905</v>
      </c>
      <c r="B54" s="89">
        <v>592.25</v>
      </c>
      <c r="C54" s="114" t="s">
        <v>199</v>
      </c>
      <c r="D54" s="90" t="s">
        <v>86</v>
      </c>
      <c r="E54" s="91" t="s">
        <v>96</v>
      </c>
    </row>
    <row r="55" spans="1:5" s="1" customFormat="1" x14ac:dyDescent="0.2">
      <c r="A55" s="110"/>
      <c r="B55" s="89">
        <v>69.569999999999993</v>
      </c>
      <c r="C55" s="118"/>
      <c r="D55" s="90" t="s">
        <v>98</v>
      </c>
      <c r="E55" s="91" t="s">
        <v>99</v>
      </c>
    </row>
    <row r="56" spans="1:5" s="1" customFormat="1" x14ac:dyDescent="0.2">
      <c r="A56" s="110"/>
      <c r="B56" s="89">
        <v>108.81</v>
      </c>
      <c r="C56" s="118"/>
      <c r="D56" s="90" t="s">
        <v>104</v>
      </c>
      <c r="E56" s="91" t="s">
        <v>96</v>
      </c>
    </row>
    <row r="57" spans="1:5" s="1" customFormat="1" ht="25.5" x14ac:dyDescent="0.2">
      <c r="A57" s="111"/>
      <c r="B57" s="89">
        <v>343</v>
      </c>
      <c r="C57" s="115"/>
      <c r="D57" s="90" t="s">
        <v>205</v>
      </c>
      <c r="E57" s="91" t="s">
        <v>96</v>
      </c>
    </row>
    <row r="58" spans="1:5" s="1" customFormat="1" x14ac:dyDescent="0.2">
      <c r="A58" s="88"/>
      <c r="B58" s="89"/>
      <c r="C58" s="90"/>
      <c r="D58" s="90"/>
      <c r="E58" s="91"/>
    </row>
    <row r="59" spans="1:5" s="1" customFormat="1" x14ac:dyDescent="0.2">
      <c r="A59" s="109">
        <v>45940</v>
      </c>
      <c r="B59" s="89">
        <v>561.04999999999995</v>
      </c>
      <c r="C59" s="114" t="s">
        <v>206</v>
      </c>
      <c r="D59" s="90" t="s">
        <v>86</v>
      </c>
      <c r="E59" s="116" t="s">
        <v>102</v>
      </c>
    </row>
    <row r="60" spans="1:5" s="1" customFormat="1" x14ac:dyDescent="0.2">
      <c r="A60" s="111"/>
      <c r="B60" s="89">
        <v>55.65</v>
      </c>
      <c r="C60" s="115"/>
      <c r="D60" s="90" t="s">
        <v>200</v>
      </c>
      <c r="E60" s="117"/>
    </row>
    <row r="61" spans="1:5" s="1" customFormat="1" x14ac:dyDescent="0.2">
      <c r="A61" s="88"/>
      <c r="B61" s="89"/>
      <c r="C61" s="90"/>
      <c r="D61" s="90"/>
      <c r="E61" s="91"/>
    </row>
    <row r="62" spans="1:5" s="1" customFormat="1" x14ac:dyDescent="0.2">
      <c r="A62" s="109">
        <v>45982</v>
      </c>
      <c r="B62" s="89">
        <v>736.49</v>
      </c>
      <c r="C62" s="114" t="s">
        <v>226</v>
      </c>
      <c r="D62" s="90" t="s">
        <v>86</v>
      </c>
      <c r="E62" s="91" t="s">
        <v>96</v>
      </c>
    </row>
    <row r="63" spans="1:5" s="1" customFormat="1" x14ac:dyDescent="0.2">
      <c r="A63" s="110"/>
      <c r="B63" s="89">
        <v>55.65</v>
      </c>
      <c r="C63" s="118"/>
      <c r="D63" s="90" t="s">
        <v>98</v>
      </c>
      <c r="E63" s="91" t="s">
        <v>99</v>
      </c>
    </row>
    <row r="64" spans="1:5" s="1" customFormat="1" x14ac:dyDescent="0.2">
      <c r="A64" s="111"/>
      <c r="B64" s="89">
        <v>137.1</v>
      </c>
      <c r="C64" s="115"/>
      <c r="D64" s="90" t="s">
        <v>158</v>
      </c>
      <c r="E64" s="91" t="s">
        <v>96</v>
      </c>
    </row>
    <row r="65" spans="1:5" s="1" customFormat="1" x14ac:dyDescent="0.2">
      <c r="A65" s="88"/>
      <c r="B65" s="89"/>
      <c r="C65" s="90"/>
      <c r="D65" s="90"/>
      <c r="E65" s="91"/>
    </row>
    <row r="66" spans="1:5" s="1" customFormat="1" x14ac:dyDescent="0.2">
      <c r="A66" s="109" t="s">
        <v>154</v>
      </c>
      <c r="B66" s="89">
        <v>558.91999999999996</v>
      </c>
      <c r="C66" s="114" t="s">
        <v>221</v>
      </c>
      <c r="D66" s="90" t="s">
        <v>86</v>
      </c>
      <c r="E66" s="116" t="s">
        <v>102</v>
      </c>
    </row>
    <row r="67" spans="1:5" s="1" customFormat="1" x14ac:dyDescent="0.2">
      <c r="A67" s="111"/>
      <c r="B67" s="89">
        <v>347.39</v>
      </c>
      <c r="C67" s="115"/>
      <c r="D67" s="90" t="s">
        <v>88</v>
      </c>
      <c r="E67" s="117"/>
    </row>
    <row r="68" spans="1:5" s="1" customFormat="1" x14ac:dyDescent="0.2">
      <c r="A68" s="88"/>
      <c r="B68" s="89"/>
      <c r="C68" s="90"/>
      <c r="D68" s="90"/>
      <c r="E68" s="91"/>
    </row>
    <row r="69" spans="1:5" s="1" customFormat="1" ht="25.5" x14ac:dyDescent="0.2">
      <c r="A69" s="88">
        <v>46133</v>
      </c>
      <c r="B69" s="89">
        <v>63.5</v>
      </c>
      <c r="C69" s="90" t="s">
        <v>222</v>
      </c>
      <c r="D69" s="90" t="s">
        <v>156</v>
      </c>
      <c r="E69" s="91" t="s">
        <v>96</v>
      </c>
    </row>
    <row r="70" spans="1:5" s="1" customFormat="1" x14ac:dyDescent="0.2">
      <c r="A70" s="88"/>
      <c r="B70" s="89"/>
      <c r="C70" s="90"/>
      <c r="D70" s="90"/>
      <c r="E70" s="91"/>
    </row>
    <row r="71" spans="1:5" s="1" customFormat="1" x14ac:dyDescent="0.2">
      <c r="A71" s="88">
        <v>46141</v>
      </c>
      <c r="B71" s="89">
        <v>20</v>
      </c>
      <c r="C71" s="88" t="s">
        <v>201</v>
      </c>
      <c r="D71" s="88" t="s">
        <v>161</v>
      </c>
      <c r="E71" s="91"/>
    </row>
    <row r="72" spans="1:5" s="1" customFormat="1" x14ac:dyDescent="0.2">
      <c r="A72" s="88"/>
      <c r="B72" s="89"/>
      <c r="C72" s="90"/>
      <c r="D72" s="90"/>
      <c r="E72" s="91"/>
    </row>
    <row r="73" spans="1:5" ht="19.5" customHeight="1" x14ac:dyDescent="0.2">
      <c r="A73" s="53" t="s">
        <v>105</v>
      </c>
      <c r="B73" s="54">
        <f>SUM(B39:B72)</f>
        <v>5044.6000000000013</v>
      </c>
      <c r="C73" s="99"/>
      <c r="D73" s="121"/>
      <c r="E73" s="121"/>
    </row>
    <row r="74" spans="1:5" ht="10.5" customHeight="1" x14ac:dyDescent="0.2">
      <c r="A74" s="16"/>
      <c r="B74" s="18"/>
      <c r="C74" s="16"/>
      <c r="D74" s="16"/>
      <c r="E74" s="16"/>
    </row>
    <row r="75" spans="1:5" ht="24.75" customHeight="1" x14ac:dyDescent="0.2">
      <c r="A75" s="123" t="s">
        <v>106</v>
      </c>
      <c r="B75" s="123"/>
      <c r="C75" s="123"/>
      <c r="D75" s="123"/>
      <c r="E75" s="123"/>
    </row>
    <row r="76" spans="1:5" ht="27" customHeight="1" x14ac:dyDescent="0.2">
      <c r="A76" s="23" t="s">
        <v>72</v>
      </c>
      <c r="B76" s="23" t="s">
        <v>14</v>
      </c>
      <c r="C76" s="23" t="s">
        <v>107</v>
      </c>
      <c r="D76" s="23" t="s">
        <v>108</v>
      </c>
      <c r="E76" s="23" t="s">
        <v>76</v>
      </c>
    </row>
    <row r="77" spans="1:5" s="1" customFormat="1" x14ac:dyDescent="0.2">
      <c r="A77" s="88"/>
      <c r="B77" s="89"/>
      <c r="C77" s="90"/>
      <c r="D77" s="90"/>
      <c r="E77" s="91"/>
    </row>
    <row r="78" spans="1:5" s="1" customFormat="1" x14ac:dyDescent="0.2">
      <c r="A78" s="88">
        <v>45924</v>
      </c>
      <c r="B78" s="89">
        <v>27.65</v>
      </c>
      <c r="C78" s="90" t="s">
        <v>109</v>
      </c>
      <c r="D78" s="90" t="s">
        <v>110</v>
      </c>
      <c r="E78" s="91" t="s">
        <v>99</v>
      </c>
    </row>
    <row r="79" spans="1:5" s="1" customFormat="1" x14ac:dyDescent="0.2">
      <c r="A79" s="88"/>
      <c r="B79" s="89"/>
      <c r="C79" s="90"/>
      <c r="D79" s="90"/>
      <c r="E79" s="91"/>
    </row>
    <row r="80" spans="1:5" s="1" customFormat="1" x14ac:dyDescent="0.2">
      <c r="A80" s="88">
        <v>45966</v>
      </c>
      <c r="B80" s="89">
        <v>25.21</v>
      </c>
      <c r="C80" s="90" t="s">
        <v>157</v>
      </c>
      <c r="D80" s="90" t="s">
        <v>110</v>
      </c>
      <c r="E80" s="91" t="s">
        <v>99</v>
      </c>
    </row>
    <row r="81" spans="1:5" s="1" customFormat="1" x14ac:dyDescent="0.2">
      <c r="A81" s="88"/>
      <c r="B81" s="89"/>
      <c r="C81" s="90"/>
      <c r="D81" s="90"/>
      <c r="E81" s="91"/>
    </row>
    <row r="82" spans="1:5" s="1" customFormat="1" x14ac:dyDescent="0.2">
      <c r="A82" s="88">
        <v>46154</v>
      </c>
      <c r="B82" s="89">
        <v>7.61</v>
      </c>
      <c r="C82" s="90" t="s">
        <v>186</v>
      </c>
      <c r="D82" s="90" t="s">
        <v>187</v>
      </c>
      <c r="E82" s="91" t="s">
        <v>99</v>
      </c>
    </row>
    <row r="83" spans="1:5" s="1" customFormat="1" x14ac:dyDescent="0.2">
      <c r="A83" s="88"/>
      <c r="B83" s="89"/>
      <c r="C83" s="90"/>
      <c r="D83" s="90"/>
      <c r="E83" s="91"/>
    </row>
    <row r="84" spans="1:5" ht="19.5" customHeight="1" x14ac:dyDescent="0.2">
      <c r="A84" s="53" t="s">
        <v>111</v>
      </c>
      <c r="B84" s="54">
        <f>SUM(B77:B83)</f>
        <v>60.47</v>
      </c>
      <c r="C84" s="99"/>
      <c r="D84" s="121"/>
      <c r="E84" s="121"/>
    </row>
    <row r="85" spans="1:5" ht="10.5" customHeight="1" x14ac:dyDescent="0.2">
      <c r="A85" s="16"/>
      <c r="B85" s="41"/>
      <c r="C85" s="18"/>
      <c r="D85" s="16"/>
      <c r="E85" s="16"/>
    </row>
    <row r="86" spans="1:5" ht="34.5" customHeight="1" x14ac:dyDescent="0.2">
      <c r="A86" s="29" t="s">
        <v>112</v>
      </c>
      <c r="B86" s="42">
        <f>B35+B73+B84</f>
        <v>58393.91</v>
      </c>
      <c r="C86" s="30"/>
      <c r="D86" s="30"/>
      <c r="E86" s="30"/>
    </row>
    <row r="87" spans="1:5" x14ac:dyDescent="0.2">
      <c r="A87" s="16"/>
      <c r="B87" s="18"/>
      <c r="C87" s="16"/>
      <c r="D87" s="16"/>
      <c r="E87" s="16"/>
    </row>
    <row r="88" spans="1:5" x14ac:dyDescent="0.2">
      <c r="A88" s="17" t="s">
        <v>27</v>
      </c>
      <c r="B88" s="18"/>
      <c r="C88" s="16"/>
      <c r="D88" s="16"/>
      <c r="E88" s="16"/>
    </row>
    <row r="89" spans="1:5" ht="12.6" customHeight="1" x14ac:dyDescent="0.2">
      <c r="A89" s="19" t="s">
        <v>113</v>
      </c>
    </row>
    <row r="90" spans="1:5" ht="12.95" customHeight="1" x14ac:dyDescent="0.2">
      <c r="A90" s="19" t="s">
        <v>114</v>
      </c>
      <c r="B90" s="16"/>
      <c r="D90" s="16"/>
    </row>
    <row r="91" spans="1:5" x14ac:dyDescent="0.2">
      <c r="A91" s="19" t="s">
        <v>115</v>
      </c>
    </row>
    <row r="92" spans="1:5" x14ac:dyDescent="0.2">
      <c r="A92" s="19" t="s">
        <v>33</v>
      </c>
      <c r="B92" s="18"/>
      <c r="C92" s="16"/>
      <c r="D92" s="16"/>
      <c r="E92" s="16"/>
    </row>
    <row r="93" spans="1:5" ht="12.95" customHeight="1" x14ac:dyDescent="0.2">
      <c r="A93" s="19" t="s">
        <v>116</v>
      </c>
      <c r="B93" s="16"/>
      <c r="D93" s="16"/>
    </row>
    <row r="94" spans="1:5" x14ac:dyDescent="0.2">
      <c r="A94" s="19" t="s">
        <v>117</v>
      </c>
    </row>
    <row r="95" spans="1:5" x14ac:dyDescent="0.2">
      <c r="A95" s="19" t="s">
        <v>118</v>
      </c>
      <c r="B95" s="19"/>
      <c r="C95" s="19"/>
      <c r="D95" s="19"/>
    </row>
    <row r="96" spans="1:5" x14ac:dyDescent="0.2">
      <c r="A96" s="25"/>
      <c r="B96" s="16"/>
      <c r="C96" s="16"/>
      <c r="D96" s="16"/>
      <c r="E96" s="16"/>
    </row>
    <row r="97" spans="1:5" hidden="1" x14ac:dyDescent="0.2">
      <c r="A97" s="25"/>
      <c r="B97" s="16"/>
      <c r="C97" s="16"/>
      <c r="D97" s="16"/>
      <c r="E97" s="16"/>
    </row>
    <row r="98" spans="1:5" x14ac:dyDescent="0.2"/>
    <row r="99" spans="1:5" x14ac:dyDescent="0.2"/>
    <row r="100" spans="1:5" x14ac:dyDescent="0.2"/>
    <row r="101" spans="1:5" x14ac:dyDescent="0.2"/>
    <row r="102" spans="1:5" ht="12.75" hidden="1" customHeight="1" x14ac:dyDescent="0.2"/>
    <row r="103" spans="1:5" x14ac:dyDescent="0.2"/>
    <row r="104" spans="1:5" x14ac:dyDescent="0.2"/>
    <row r="105" spans="1:5" hidden="1" x14ac:dyDescent="0.2">
      <c r="A105" s="25"/>
      <c r="B105" s="16"/>
      <c r="C105" s="16"/>
      <c r="D105" s="16"/>
      <c r="E105" s="16"/>
    </row>
    <row r="106" spans="1:5" hidden="1" x14ac:dyDescent="0.2">
      <c r="A106" s="25"/>
      <c r="B106" s="16"/>
      <c r="C106" s="16"/>
      <c r="D106" s="16"/>
      <c r="E106" s="16"/>
    </row>
    <row r="107" spans="1:5" hidden="1" x14ac:dyDescent="0.2">
      <c r="A107" s="25"/>
      <c r="B107" s="16"/>
      <c r="C107" s="16"/>
      <c r="D107" s="16"/>
      <c r="E107" s="16"/>
    </row>
    <row r="108" spans="1:5" hidden="1" x14ac:dyDescent="0.2">
      <c r="A108" s="25"/>
      <c r="B108" s="16"/>
      <c r="C108" s="16"/>
      <c r="D108" s="16"/>
      <c r="E108" s="16"/>
    </row>
    <row r="109" spans="1:5" hidden="1" x14ac:dyDescent="0.2">
      <c r="A109" s="25"/>
      <c r="B109" s="16"/>
      <c r="C109" s="16"/>
      <c r="D109" s="16"/>
      <c r="E109" s="16"/>
    </row>
    <row r="110" spans="1:5" x14ac:dyDescent="0.2"/>
    <row r="111" spans="1:5" x14ac:dyDescent="0.2"/>
    <row r="112" spans="1:5"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sheetData>
  <sheetProtection formatCells="0" formatRows="0" insertColumns="0" insertRows="0" deleteRows="0"/>
  <mergeCells count="44">
    <mergeCell ref="B7:E7"/>
    <mergeCell ref="B5:E5"/>
    <mergeCell ref="D84:E84"/>
    <mergeCell ref="A1:E1"/>
    <mergeCell ref="A37:E37"/>
    <mergeCell ref="A75:E75"/>
    <mergeCell ref="B2:E2"/>
    <mergeCell ref="B3:E3"/>
    <mergeCell ref="B4:E4"/>
    <mergeCell ref="A8:E8"/>
    <mergeCell ref="A9:E9"/>
    <mergeCell ref="B6:E6"/>
    <mergeCell ref="D35:E35"/>
    <mergeCell ref="D73:E73"/>
    <mergeCell ref="A10:E10"/>
    <mergeCell ref="C25:C27"/>
    <mergeCell ref="C20:C22"/>
    <mergeCell ref="C13:C18"/>
    <mergeCell ref="E13:E18"/>
    <mergeCell ref="E20:E21"/>
    <mergeCell ref="C66:C67"/>
    <mergeCell ref="E66:E67"/>
    <mergeCell ref="C40:C41"/>
    <mergeCell ref="C59:C60"/>
    <mergeCell ref="C32:C33"/>
    <mergeCell ref="C49:C50"/>
    <mergeCell ref="C45:C47"/>
    <mergeCell ref="C54:C57"/>
    <mergeCell ref="C62:C64"/>
    <mergeCell ref="E59:E60"/>
    <mergeCell ref="C29:C30"/>
    <mergeCell ref="E32:E33"/>
    <mergeCell ref="E40:E41"/>
    <mergeCell ref="A54:A57"/>
    <mergeCell ref="A45:A47"/>
    <mergeCell ref="A62:A64"/>
    <mergeCell ref="A66:A67"/>
    <mergeCell ref="A59:A60"/>
    <mergeCell ref="A29:A30"/>
    <mergeCell ref="A13:A18"/>
    <mergeCell ref="A20:A22"/>
    <mergeCell ref="A25:A27"/>
    <mergeCell ref="A32:A33"/>
    <mergeCell ref="A40:A41"/>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72 A12 A77 A39:A40 A42:A4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6 A3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78:A83 A13 A48:A54 A45 A68:A71 A65:A66 A58:A59 A61:A62 A28:A29 A19:A20 A23:A25 A31:A32 A3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B39:B72 B77:B83 B12:B34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B6" sqref="B6:E6"/>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22" t="s">
        <v>63</v>
      </c>
      <c r="B1" s="122"/>
      <c r="C1" s="122"/>
      <c r="D1" s="122"/>
      <c r="E1" s="122"/>
    </row>
    <row r="2" spans="1:6" ht="21" customHeight="1" x14ac:dyDescent="0.2">
      <c r="A2" s="2" t="s">
        <v>64</v>
      </c>
      <c r="B2" s="120" t="str">
        <f>'Summary and sign-off'!B2:F2</f>
        <v>Public Service Commission Te Kawa Mataaho</v>
      </c>
      <c r="C2" s="120"/>
      <c r="D2" s="120"/>
      <c r="E2" s="120"/>
    </row>
    <row r="3" spans="1:6" ht="31.5" x14ac:dyDescent="0.2">
      <c r="A3" s="2" t="s">
        <v>129</v>
      </c>
      <c r="B3" s="120" t="str">
        <f>'Summary and sign-off'!B3:F3</f>
        <v>Sir Brian Roche KNZM</v>
      </c>
      <c r="C3" s="120"/>
      <c r="D3" s="120"/>
      <c r="E3" s="120"/>
    </row>
    <row r="4" spans="1:6" ht="21" customHeight="1" x14ac:dyDescent="0.2">
      <c r="A4" s="2" t="s">
        <v>66</v>
      </c>
      <c r="B4" s="120">
        <f>'Summary and sign-off'!B4:F4</f>
        <v>45839</v>
      </c>
      <c r="C4" s="120"/>
      <c r="D4" s="120"/>
      <c r="E4" s="120"/>
    </row>
    <row r="5" spans="1:6" ht="21" customHeight="1" x14ac:dyDescent="0.2">
      <c r="A5" s="2" t="s">
        <v>67</v>
      </c>
      <c r="B5" s="120">
        <f>'Summary and sign-off'!B5:F5</f>
        <v>46203</v>
      </c>
      <c r="C5" s="120"/>
      <c r="D5" s="120"/>
      <c r="E5" s="120"/>
    </row>
    <row r="6" spans="1:6" ht="21" customHeight="1" x14ac:dyDescent="0.2">
      <c r="A6" s="2" t="s">
        <v>68</v>
      </c>
      <c r="B6" s="104" t="s">
        <v>35</v>
      </c>
      <c r="C6" s="104"/>
      <c r="D6" s="104"/>
      <c r="E6" s="104"/>
      <c r="F6" s="22"/>
    </row>
    <row r="7" spans="1:6" ht="21" customHeight="1" x14ac:dyDescent="0.2">
      <c r="A7" s="2" t="s">
        <v>7</v>
      </c>
      <c r="B7" s="104" t="s">
        <v>37</v>
      </c>
      <c r="C7" s="104"/>
      <c r="D7" s="104"/>
      <c r="E7" s="104"/>
      <c r="F7" s="22"/>
    </row>
    <row r="8" spans="1:6" ht="35.25" customHeight="1" x14ac:dyDescent="0.2">
      <c r="A8" s="125" t="s">
        <v>130</v>
      </c>
      <c r="B8" s="125"/>
      <c r="C8" s="131"/>
      <c r="D8" s="131"/>
      <c r="E8" s="131"/>
    </row>
    <row r="9" spans="1:6" ht="35.25" customHeight="1" x14ac:dyDescent="0.2">
      <c r="A9" s="129" t="s">
        <v>131</v>
      </c>
      <c r="B9" s="130"/>
      <c r="C9" s="130"/>
      <c r="D9" s="130"/>
      <c r="E9" s="130"/>
    </row>
    <row r="10" spans="1:6" ht="27" customHeight="1" x14ac:dyDescent="0.2">
      <c r="A10" s="23" t="s">
        <v>72</v>
      </c>
      <c r="B10" s="23" t="s">
        <v>14</v>
      </c>
      <c r="C10" s="23" t="s">
        <v>132</v>
      </c>
      <c r="D10" s="23" t="s">
        <v>133</v>
      </c>
      <c r="E10" s="23" t="s">
        <v>76</v>
      </c>
      <c r="F10" s="19"/>
    </row>
    <row r="11" spans="1:6" s="1" customFormat="1" hidden="1" x14ac:dyDescent="0.2">
      <c r="A11" s="78"/>
      <c r="B11" s="77"/>
      <c r="C11" s="79"/>
      <c r="D11" s="79"/>
      <c r="E11" s="80"/>
    </row>
    <row r="12" spans="1:6" s="1" customFormat="1" x14ac:dyDescent="0.2">
      <c r="A12" s="88"/>
      <c r="B12" s="89"/>
      <c r="C12" s="93"/>
      <c r="D12" s="93"/>
      <c r="E12" s="94"/>
    </row>
    <row r="13" spans="1:6" s="1" customFormat="1" x14ac:dyDescent="0.2">
      <c r="A13" s="101" t="s">
        <v>165</v>
      </c>
      <c r="B13" s="89">
        <v>890.58</v>
      </c>
      <c r="C13" s="93" t="s">
        <v>183</v>
      </c>
      <c r="D13" s="93" t="s">
        <v>166</v>
      </c>
      <c r="E13" s="94" t="s">
        <v>99</v>
      </c>
    </row>
    <row r="14" spans="1:6" s="1" customFormat="1" x14ac:dyDescent="0.2">
      <c r="A14" s="88">
        <v>45919</v>
      </c>
      <c r="B14" s="89">
        <v>25.22</v>
      </c>
      <c r="C14" s="93" t="s">
        <v>184</v>
      </c>
      <c r="D14" s="93" t="s">
        <v>167</v>
      </c>
      <c r="E14" s="94" t="s">
        <v>99</v>
      </c>
    </row>
    <row r="15" spans="1:6" s="1" customFormat="1" x14ac:dyDescent="0.2">
      <c r="A15" s="88">
        <v>46083</v>
      </c>
      <c r="B15" s="89">
        <v>22.39</v>
      </c>
      <c r="C15" s="93" t="s">
        <v>184</v>
      </c>
      <c r="D15" s="93" t="s">
        <v>167</v>
      </c>
      <c r="E15" s="94" t="s">
        <v>99</v>
      </c>
    </row>
    <row r="16" spans="1:6" s="1" customFormat="1" x14ac:dyDescent="0.2">
      <c r="A16" s="88"/>
      <c r="B16" s="89"/>
      <c r="C16" s="93"/>
      <c r="D16" s="93"/>
      <c r="E16" s="94"/>
    </row>
    <row r="17" spans="1:6" s="1" customFormat="1" hidden="1" x14ac:dyDescent="0.2">
      <c r="A17" s="78"/>
      <c r="B17" s="77"/>
      <c r="C17" s="79"/>
      <c r="D17" s="79"/>
      <c r="E17" s="80"/>
    </row>
    <row r="18" spans="1:6" ht="34.5" customHeight="1" x14ac:dyDescent="0.2">
      <c r="A18" s="37" t="s">
        <v>134</v>
      </c>
      <c r="B18" s="46">
        <f>SUM(B11:B17)</f>
        <v>938.19</v>
      </c>
      <c r="C18" s="52" t="str">
        <f>IF(SUBTOTAL(3,B11:B17)=SUBTOTAL(103,B11:B17),'Summary and sign-off'!$A$48,'Summary and sign-off'!$A$49)</f>
        <v>Check - there are no hidden rows with data</v>
      </c>
      <c r="D18" s="121" t="str">
        <f>IF('Summary and sign-off'!F59='Summary and sign-off'!F54,'Summary and sign-off'!A51,'Summary and sign-off'!A50)</f>
        <v>Check - each entry provides sufficient information</v>
      </c>
      <c r="E18" s="121"/>
    </row>
    <row r="19" spans="1:6" ht="14.1" customHeight="1" x14ac:dyDescent="0.2">
      <c r="B19" s="16"/>
      <c r="C19" s="16"/>
      <c r="D19" s="16"/>
      <c r="E19" s="16"/>
    </row>
    <row r="20" spans="1:6" x14ac:dyDescent="0.2">
      <c r="A20" s="17" t="s">
        <v>135</v>
      </c>
      <c r="B20" s="16"/>
      <c r="C20" s="16"/>
      <c r="D20" s="16"/>
      <c r="E20" s="16"/>
    </row>
    <row r="21" spans="1:6" ht="12.6" customHeight="1" x14ac:dyDescent="0.2">
      <c r="A21" s="19" t="s">
        <v>113</v>
      </c>
      <c r="B21" s="16"/>
      <c r="C21" s="16"/>
      <c r="D21" s="16"/>
      <c r="E21" s="16"/>
    </row>
    <row r="22" spans="1:6" x14ac:dyDescent="0.2">
      <c r="A22" s="19" t="s">
        <v>33</v>
      </c>
      <c r="B22" s="18"/>
      <c r="C22" s="16"/>
      <c r="D22" s="16"/>
      <c r="E22" s="16"/>
      <c r="F22" s="16"/>
    </row>
    <row r="23" spans="1:6" x14ac:dyDescent="0.2">
      <c r="A23" s="19" t="s">
        <v>127</v>
      </c>
      <c r="C23" s="16"/>
      <c r="D23" s="16"/>
      <c r="E23" s="16"/>
      <c r="F23" s="16"/>
    </row>
    <row r="24" spans="1:6" ht="12.75" customHeight="1" x14ac:dyDescent="0.2">
      <c r="A24" s="19" t="s">
        <v>128</v>
      </c>
      <c r="B24" s="24"/>
      <c r="C24" s="21"/>
      <c r="D24" s="21"/>
      <c r="E24" s="21"/>
      <c r="F24" s="21"/>
    </row>
    <row r="25" spans="1:6" x14ac:dyDescent="0.2">
      <c r="B25" s="25"/>
      <c r="C25" s="16"/>
      <c r="D25" s="16"/>
      <c r="E25" s="16"/>
    </row>
    <row r="26" spans="1:6" hidden="1" x14ac:dyDescent="0.2">
      <c r="A26" s="16"/>
      <c r="B26" s="16"/>
      <c r="C26" s="16"/>
      <c r="D26" s="16"/>
    </row>
    <row r="27" spans="1:6" ht="12.75" hidden="1" customHeight="1" x14ac:dyDescent="0.2"/>
    <row r="28" spans="1:6" hidden="1" x14ac:dyDescent="0.2">
      <c r="A28" s="16"/>
      <c r="B28" s="16"/>
      <c r="C28" s="16"/>
      <c r="D28" s="16"/>
      <c r="E28" s="16"/>
    </row>
    <row r="29" spans="1:6" hidden="1" x14ac:dyDescent="0.2">
      <c r="A29" s="16"/>
      <c r="B29" s="16"/>
      <c r="C29" s="16"/>
      <c r="D29" s="16"/>
      <c r="E29" s="16"/>
    </row>
    <row r="30" spans="1:6" hidden="1" x14ac:dyDescent="0.2">
      <c r="A30" s="16"/>
      <c r="B30" s="16"/>
      <c r="C30" s="16"/>
      <c r="D30" s="16"/>
      <c r="E30" s="16"/>
    </row>
    <row r="31" spans="1:6" hidden="1" x14ac:dyDescent="0.2">
      <c r="A31" s="16"/>
      <c r="B31" s="16"/>
      <c r="C31" s="16"/>
      <c r="D31" s="16"/>
      <c r="E31" s="16"/>
    </row>
    <row r="32" spans="1:6" hidden="1" x14ac:dyDescent="0.2">
      <c r="A32" s="16"/>
      <c r="B32" s="16"/>
      <c r="C32" s="16"/>
      <c r="D32" s="16"/>
      <c r="E32" s="16"/>
    </row>
    <row r="33" x14ac:dyDescent="0.2"/>
    <row r="34" x14ac:dyDescent="0.2"/>
    <row r="35" x14ac:dyDescent="0.2"/>
    <row r="36" x14ac:dyDescent="0.2"/>
    <row r="37" x14ac:dyDescent="0.2"/>
    <row r="38" x14ac:dyDescent="0.2"/>
    <row r="39" x14ac:dyDescent="0.2"/>
  </sheetData>
  <sheetProtection sheet="1" formatCells="0" insertRows="0" deleteRows="0"/>
  <mergeCells count="10">
    <mergeCell ref="D18:E18"/>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7"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24" sqref="C24"/>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22" t="s">
        <v>63</v>
      </c>
      <c r="B1" s="122"/>
      <c r="C1" s="122"/>
      <c r="D1" s="122"/>
      <c r="E1" s="122"/>
    </row>
    <row r="2" spans="1:6" ht="21" customHeight="1" x14ac:dyDescent="0.2">
      <c r="A2" s="2" t="s">
        <v>64</v>
      </c>
      <c r="B2" s="120" t="str">
        <f>'Summary and sign-off'!B2:F2</f>
        <v>Public Service Commission Te Kawa Mataaho</v>
      </c>
      <c r="C2" s="120"/>
      <c r="D2" s="120"/>
      <c r="E2" s="120"/>
    </row>
    <row r="3" spans="1:6" ht="31.5" x14ac:dyDescent="0.2">
      <c r="A3" s="2" t="s">
        <v>65</v>
      </c>
      <c r="B3" s="120" t="str">
        <f>'Summary and sign-off'!B3:F3</f>
        <v>Sir Brian Roche KNZM</v>
      </c>
      <c r="C3" s="120"/>
      <c r="D3" s="120"/>
      <c r="E3" s="120"/>
    </row>
    <row r="4" spans="1:6" ht="21" customHeight="1" x14ac:dyDescent="0.2">
      <c r="A4" s="2" t="s">
        <v>66</v>
      </c>
      <c r="B4" s="120">
        <f>'Summary and sign-off'!B4:F4</f>
        <v>45839</v>
      </c>
      <c r="C4" s="120"/>
      <c r="D4" s="120"/>
      <c r="E4" s="120"/>
    </row>
    <row r="5" spans="1:6" ht="21" customHeight="1" x14ac:dyDescent="0.2">
      <c r="A5" s="2" t="s">
        <v>67</v>
      </c>
      <c r="B5" s="120">
        <f>'Summary and sign-off'!B5:F5</f>
        <v>46203</v>
      </c>
      <c r="C5" s="120"/>
      <c r="D5" s="120"/>
      <c r="E5" s="120"/>
    </row>
    <row r="6" spans="1:6" ht="21" customHeight="1" x14ac:dyDescent="0.2">
      <c r="A6" s="2" t="s">
        <v>68</v>
      </c>
      <c r="B6" s="104" t="s">
        <v>35</v>
      </c>
      <c r="C6" s="104"/>
      <c r="D6" s="104"/>
      <c r="E6" s="104"/>
    </row>
    <row r="7" spans="1:6" ht="21" customHeight="1" x14ac:dyDescent="0.2">
      <c r="A7" s="2" t="s">
        <v>7</v>
      </c>
      <c r="B7" s="104" t="s">
        <v>37</v>
      </c>
      <c r="C7" s="104"/>
      <c r="D7" s="104"/>
      <c r="E7" s="104"/>
    </row>
    <row r="8" spans="1:6" ht="35.25" customHeight="1" x14ac:dyDescent="0.25">
      <c r="A8" s="134" t="s">
        <v>119</v>
      </c>
      <c r="B8" s="134"/>
      <c r="C8" s="131"/>
      <c r="D8" s="131"/>
      <c r="E8" s="131"/>
      <c r="F8" s="26"/>
    </row>
    <row r="9" spans="1:6" ht="35.25" customHeight="1" x14ac:dyDescent="0.25">
      <c r="A9" s="132" t="s">
        <v>120</v>
      </c>
      <c r="B9" s="133"/>
      <c r="C9" s="133"/>
      <c r="D9" s="133"/>
      <c r="E9" s="133"/>
      <c r="F9" s="26"/>
    </row>
    <row r="10" spans="1:6" ht="27" customHeight="1" x14ac:dyDescent="0.2">
      <c r="A10" s="23" t="s">
        <v>121</v>
      </c>
      <c r="B10" s="23" t="s">
        <v>14</v>
      </c>
      <c r="C10" s="23" t="s">
        <v>122</v>
      </c>
      <c r="D10" s="23" t="s">
        <v>123</v>
      </c>
      <c r="E10" s="23" t="s">
        <v>76</v>
      </c>
      <c r="F10" s="19"/>
    </row>
    <row r="11" spans="1:6" s="1" customFormat="1" x14ac:dyDescent="0.2">
      <c r="A11" s="88"/>
      <c r="B11" s="89"/>
      <c r="C11" s="93"/>
      <c r="D11" s="93"/>
      <c r="E11" s="94"/>
    </row>
    <row r="12" spans="1:6" s="1" customFormat="1" x14ac:dyDescent="0.2">
      <c r="A12" s="88"/>
      <c r="B12" s="89"/>
      <c r="C12" s="93" t="s">
        <v>185</v>
      </c>
      <c r="D12" s="93"/>
      <c r="E12" s="94"/>
    </row>
    <row r="13" spans="1:6" s="1" customFormat="1" x14ac:dyDescent="0.2">
      <c r="A13" s="92"/>
      <c r="B13" s="89"/>
      <c r="C13" s="93"/>
      <c r="D13" s="93"/>
      <c r="E13" s="94"/>
    </row>
    <row r="14" spans="1:6" s="1" customFormat="1" ht="11.25" hidden="1" customHeight="1" x14ac:dyDescent="0.2">
      <c r="A14" s="78"/>
      <c r="B14" s="77"/>
      <c r="C14" s="79"/>
      <c r="D14" s="79"/>
      <c r="E14" s="80"/>
    </row>
    <row r="15" spans="1:6" ht="34.5" customHeight="1" x14ac:dyDescent="0.2">
      <c r="A15" s="37" t="s">
        <v>124</v>
      </c>
      <c r="B15" s="46">
        <f>SUM(B11:B14)</f>
        <v>0</v>
      </c>
      <c r="C15" s="52" t="str">
        <f>IF(SUBTOTAL(3,B11:B14)=SUBTOTAL(103,B11:B14),'Summary and sign-off'!$A$48,'Summary and sign-off'!$A$49)</f>
        <v>Check - there are no hidden rows with data</v>
      </c>
      <c r="D15" s="121" t="str">
        <f>IF('Summary and sign-off'!F58='Summary and sign-off'!F54,'Summary and sign-off'!A51,'Summary and sign-off'!A50)</f>
        <v>Check - each entry provides sufficient information</v>
      </c>
      <c r="E15" s="121"/>
      <c r="F15" s="1"/>
    </row>
    <row r="16" spans="1:6" x14ac:dyDescent="0.2">
      <c r="A16" s="17"/>
      <c r="B16" s="16"/>
      <c r="C16" s="16"/>
      <c r="D16" s="16"/>
      <c r="E16" s="16"/>
    </row>
    <row r="17" spans="1:6" x14ac:dyDescent="0.2">
      <c r="A17" s="17" t="s">
        <v>27</v>
      </c>
      <c r="B17" s="18"/>
      <c r="C17" s="16"/>
      <c r="D17" s="16"/>
      <c r="E17" s="16"/>
    </row>
    <row r="18" spans="1:6" ht="12.75" customHeight="1" x14ac:dyDescent="0.2">
      <c r="A18" s="19" t="s">
        <v>125</v>
      </c>
      <c r="B18" s="19"/>
      <c r="C18" s="19"/>
      <c r="D18" s="19"/>
      <c r="E18" s="19"/>
    </row>
    <row r="19" spans="1:6" x14ac:dyDescent="0.2">
      <c r="A19" s="19" t="s">
        <v>126</v>
      </c>
      <c r="B19" s="19"/>
      <c r="C19" s="27"/>
      <c r="D19" s="27"/>
      <c r="E19" s="27"/>
    </row>
    <row r="20" spans="1:6" x14ac:dyDescent="0.2">
      <c r="A20" s="19" t="s">
        <v>33</v>
      </c>
      <c r="B20" s="18"/>
      <c r="C20" s="16"/>
      <c r="D20" s="16"/>
      <c r="E20" s="16"/>
      <c r="F20" s="16"/>
    </row>
    <row r="21" spans="1:6" x14ac:dyDescent="0.2">
      <c r="A21" s="19" t="s">
        <v>127</v>
      </c>
      <c r="B21" s="19"/>
      <c r="C21" s="27"/>
      <c r="D21" s="27"/>
      <c r="E21" s="27"/>
    </row>
    <row r="22" spans="1:6" ht="12.75" customHeight="1" x14ac:dyDescent="0.2">
      <c r="A22" s="19" t="s">
        <v>128</v>
      </c>
      <c r="B22" s="19"/>
      <c r="C22" s="21"/>
      <c r="D22" s="21"/>
      <c r="E22" s="21"/>
    </row>
    <row r="23" spans="1:6" x14ac:dyDescent="0.2">
      <c r="A23" s="16"/>
      <c r="B23" s="16"/>
      <c r="C23" s="16"/>
      <c r="D23" s="16"/>
      <c r="E23" s="16"/>
    </row>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sheet="1" formatCells="0" insertRows="0" deleteRows="0"/>
  <mergeCells count="10">
    <mergeCell ref="D15:E1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A12 A1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[UNCLASSIFIED]&amp;1#_x000D_</oddHeader>
    <oddFooter>&amp;LCE Expense Disclosure Workbook 2018&amp;C_x000D_&amp;1#&amp;"Aptos"&amp;10&amp;K000000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58"/>
  <sheetViews>
    <sheetView zoomScaleNormal="100" workbookViewId="0">
      <selection activeCell="B6" sqref="B6:F6"/>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22" t="s">
        <v>136</v>
      </c>
      <c r="B1" s="122"/>
      <c r="C1" s="122"/>
      <c r="D1" s="122"/>
      <c r="E1" s="122"/>
      <c r="F1" s="122"/>
    </row>
    <row r="2" spans="1:6" ht="21" customHeight="1" x14ac:dyDescent="0.2">
      <c r="A2" s="2" t="s">
        <v>64</v>
      </c>
      <c r="B2" s="120" t="str">
        <f>'Summary and sign-off'!B2:F2</f>
        <v>Public Service Commission Te Kawa Mataaho</v>
      </c>
      <c r="C2" s="120"/>
      <c r="D2" s="120"/>
      <c r="E2" s="120"/>
      <c r="F2" s="120"/>
    </row>
    <row r="3" spans="1:6" ht="31.5" x14ac:dyDescent="0.2">
      <c r="A3" s="2" t="s">
        <v>65</v>
      </c>
      <c r="B3" s="120" t="str">
        <f>'Summary and sign-off'!B3:F3</f>
        <v>Sir Brian Roche KNZM</v>
      </c>
      <c r="C3" s="120"/>
      <c r="D3" s="120"/>
      <c r="E3" s="120"/>
      <c r="F3" s="120"/>
    </row>
    <row r="4" spans="1:6" ht="21" customHeight="1" x14ac:dyDescent="0.2">
      <c r="A4" s="2" t="s">
        <v>66</v>
      </c>
      <c r="B4" s="120">
        <f>'Summary and sign-off'!B4:F4</f>
        <v>45839</v>
      </c>
      <c r="C4" s="120"/>
      <c r="D4" s="120"/>
      <c r="E4" s="120"/>
      <c r="F4" s="120"/>
    </row>
    <row r="5" spans="1:6" ht="21" customHeight="1" x14ac:dyDescent="0.2">
      <c r="A5" s="2" t="s">
        <v>67</v>
      </c>
      <c r="B5" s="120">
        <f>'Summary and sign-off'!B5:F5</f>
        <v>46203</v>
      </c>
      <c r="C5" s="120"/>
      <c r="D5" s="120"/>
      <c r="E5" s="120"/>
      <c r="F5" s="120"/>
    </row>
    <row r="6" spans="1:6" ht="21" customHeight="1" x14ac:dyDescent="0.2">
      <c r="A6" s="2" t="s">
        <v>137</v>
      </c>
      <c r="B6" s="104" t="s">
        <v>35</v>
      </c>
      <c r="C6" s="104"/>
      <c r="D6" s="104"/>
      <c r="E6" s="104"/>
      <c r="F6" s="104"/>
    </row>
    <row r="7" spans="1:6" ht="21" customHeight="1" x14ac:dyDescent="0.2">
      <c r="A7" s="2" t="s">
        <v>7</v>
      </c>
      <c r="B7" s="104" t="s">
        <v>37</v>
      </c>
      <c r="C7" s="104"/>
      <c r="D7" s="104"/>
      <c r="E7" s="104"/>
      <c r="F7" s="104"/>
    </row>
    <row r="8" spans="1:6" ht="36" customHeight="1" x14ac:dyDescent="0.2">
      <c r="A8" s="125" t="s">
        <v>138</v>
      </c>
      <c r="B8" s="125"/>
      <c r="C8" s="125"/>
      <c r="D8" s="125"/>
      <c r="E8" s="125"/>
      <c r="F8" s="125"/>
    </row>
    <row r="9" spans="1:6" ht="36" customHeight="1" x14ac:dyDescent="0.2">
      <c r="A9" s="129" t="s">
        <v>139</v>
      </c>
      <c r="B9" s="130"/>
      <c r="C9" s="130"/>
      <c r="D9" s="130"/>
      <c r="E9" s="130"/>
      <c r="F9" s="130"/>
    </row>
    <row r="10" spans="1:6" ht="39" customHeight="1" x14ac:dyDescent="0.2">
      <c r="A10" s="23" t="s">
        <v>72</v>
      </c>
      <c r="B10" s="83" t="s">
        <v>140</v>
      </c>
      <c r="C10" s="83" t="s">
        <v>141</v>
      </c>
      <c r="D10" s="83" t="s">
        <v>142</v>
      </c>
      <c r="E10" s="83" t="s">
        <v>143</v>
      </c>
      <c r="F10" s="83" t="s">
        <v>144</v>
      </c>
    </row>
    <row r="11" spans="1:6" s="1" customFormat="1" x14ac:dyDescent="0.2">
      <c r="A11" s="88"/>
      <c r="B11" s="93"/>
      <c r="C11" s="96"/>
      <c r="D11" s="93"/>
      <c r="E11" s="97"/>
      <c r="F11" s="94"/>
    </row>
    <row r="12" spans="1:6" s="1" customFormat="1" x14ac:dyDescent="0.2">
      <c r="A12" s="88">
        <v>45895</v>
      </c>
      <c r="B12" s="93" t="s">
        <v>174</v>
      </c>
      <c r="C12" s="96" t="s">
        <v>50</v>
      </c>
      <c r="D12" s="93" t="s">
        <v>175</v>
      </c>
      <c r="E12" s="97" t="s">
        <v>45</v>
      </c>
      <c r="F12" s="94"/>
    </row>
    <row r="13" spans="1:6" s="1" customFormat="1" ht="25.5" x14ac:dyDescent="0.2">
      <c r="A13" s="102" t="s">
        <v>195</v>
      </c>
      <c r="B13" s="93" t="s">
        <v>196</v>
      </c>
      <c r="C13" s="96" t="s">
        <v>50</v>
      </c>
      <c r="D13" s="93" t="s">
        <v>197</v>
      </c>
      <c r="E13" s="97" t="s">
        <v>44</v>
      </c>
      <c r="F13" s="94" t="s">
        <v>198</v>
      </c>
    </row>
    <row r="14" spans="1:6" s="1" customFormat="1" ht="25.5" x14ac:dyDescent="0.2">
      <c r="A14" s="88">
        <v>46000</v>
      </c>
      <c r="B14" s="93" t="s">
        <v>211</v>
      </c>
      <c r="C14" s="96" t="s">
        <v>50</v>
      </c>
      <c r="D14" s="93" t="s">
        <v>171</v>
      </c>
      <c r="E14" s="97" t="s">
        <v>45</v>
      </c>
      <c r="F14" s="94" t="s">
        <v>182</v>
      </c>
    </row>
    <row r="15" spans="1:6" s="1" customFormat="1" ht="25.5" x14ac:dyDescent="0.2">
      <c r="A15" s="88">
        <v>46001</v>
      </c>
      <c r="B15" s="93" t="s">
        <v>172</v>
      </c>
      <c r="C15" s="96" t="s">
        <v>50</v>
      </c>
      <c r="D15" s="93" t="s">
        <v>173</v>
      </c>
      <c r="E15" s="97" t="s">
        <v>45</v>
      </c>
      <c r="F15" s="94" t="s">
        <v>182</v>
      </c>
    </row>
    <row r="16" spans="1:6" s="1" customFormat="1" x14ac:dyDescent="0.2">
      <c r="A16" s="102" t="s">
        <v>190</v>
      </c>
      <c r="B16" s="93" t="s">
        <v>192</v>
      </c>
      <c r="C16" s="96" t="s">
        <v>50</v>
      </c>
      <c r="D16" s="93" t="s">
        <v>208</v>
      </c>
      <c r="E16" s="97" t="s">
        <v>163</v>
      </c>
      <c r="F16" s="94" t="s">
        <v>212</v>
      </c>
    </row>
    <row r="17" spans="1:7" s="1" customFormat="1" ht="25.5" x14ac:dyDescent="0.2">
      <c r="A17" s="88">
        <v>46043</v>
      </c>
      <c r="B17" s="95" t="s">
        <v>168</v>
      </c>
      <c r="C17" s="96" t="s">
        <v>50</v>
      </c>
      <c r="D17" s="95" t="s">
        <v>169</v>
      </c>
      <c r="E17" s="97" t="s">
        <v>49</v>
      </c>
      <c r="F17" s="98" t="s">
        <v>170</v>
      </c>
    </row>
    <row r="18" spans="1:7" s="1" customFormat="1" x14ac:dyDescent="0.2">
      <c r="A18" s="102" t="s">
        <v>190</v>
      </c>
      <c r="B18" s="95" t="s">
        <v>194</v>
      </c>
      <c r="C18" s="96" t="s">
        <v>50</v>
      </c>
      <c r="D18" s="95" t="s">
        <v>191</v>
      </c>
      <c r="E18" s="97" t="s">
        <v>45</v>
      </c>
      <c r="F18" s="98" t="s">
        <v>193</v>
      </c>
    </row>
    <row r="19" spans="1:7" s="1" customFormat="1" x14ac:dyDescent="0.2">
      <c r="A19" s="102">
        <v>46085</v>
      </c>
      <c r="B19" s="95" t="s">
        <v>210</v>
      </c>
      <c r="C19" s="96" t="s">
        <v>51</v>
      </c>
      <c r="D19" s="95" t="s">
        <v>209</v>
      </c>
      <c r="E19" s="97" t="s">
        <v>45</v>
      </c>
      <c r="F19" s="98"/>
    </row>
    <row r="20" spans="1:7" s="1" customFormat="1" ht="25.5" x14ac:dyDescent="0.2">
      <c r="A20" s="88">
        <v>46098</v>
      </c>
      <c r="B20" s="95" t="s">
        <v>176</v>
      </c>
      <c r="C20" s="96" t="s">
        <v>50</v>
      </c>
      <c r="D20" s="95" t="s">
        <v>177</v>
      </c>
      <c r="E20" s="97" t="s">
        <v>46</v>
      </c>
      <c r="F20" s="98"/>
    </row>
    <row r="21" spans="1:7" s="1" customFormat="1" x14ac:dyDescent="0.2">
      <c r="A21" s="88">
        <v>46121</v>
      </c>
      <c r="B21" s="95" t="s">
        <v>178</v>
      </c>
      <c r="C21" s="96" t="s">
        <v>50</v>
      </c>
      <c r="D21" s="95" t="s">
        <v>175</v>
      </c>
      <c r="E21" s="97" t="s">
        <v>163</v>
      </c>
      <c r="F21" s="98"/>
    </row>
    <row r="22" spans="1:7" s="1" customFormat="1" x14ac:dyDescent="0.2">
      <c r="A22" s="88">
        <v>46160</v>
      </c>
      <c r="B22" s="95" t="s">
        <v>145</v>
      </c>
      <c r="C22" s="96" t="s">
        <v>50</v>
      </c>
      <c r="D22" s="95" t="s">
        <v>146</v>
      </c>
      <c r="E22" s="97">
        <v>95</v>
      </c>
      <c r="F22" s="98" t="s">
        <v>147</v>
      </c>
    </row>
    <row r="23" spans="1:7" s="1" customFormat="1" ht="25.5" x14ac:dyDescent="0.2">
      <c r="A23" s="88">
        <v>46177</v>
      </c>
      <c r="B23" s="95" t="s">
        <v>179</v>
      </c>
      <c r="C23" s="96" t="s">
        <v>50</v>
      </c>
      <c r="D23" s="95" t="s">
        <v>180</v>
      </c>
      <c r="E23" s="97" t="s">
        <v>163</v>
      </c>
      <c r="F23" s="98" t="s">
        <v>213</v>
      </c>
    </row>
    <row r="24" spans="1:7" s="1" customFormat="1" ht="38.25" x14ac:dyDescent="0.2">
      <c r="A24" s="88">
        <v>46181</v>
      </c>
      <c r="B24" s="95" t="s">
        <v>181</v>
      </c>
      <c r="C24" s="96" t="s">
        <v>50</v>
      </c>
      <c r="D24" s="95" t="s">
        <v>162</v>
      </c>
      <c r="E24" s="97" t="s">
        <v>163</v>
      </c>
      <c r="F24" s="98" t="s">
        <v>164</v>
      </c>
    </row>
    <row r="25" spans="1:7" s="1" customFormat="1" x14ac:dyDescent="0.2">
      <c r="A25" s="88"/>
      <c r="B25" s="95"/>
      <c r="C25" s="96"/>
      <c r="D25" s="95"/>
      <c r="E25" s="97"/>
      <c r="F25" s="98"/>
    </row>
    <row r="26" spans="1:7" s="1" customFormat="1" x14ac:dyDescent="0.2">
      <c r="A26" s="88"/>
      <c r="B26" s="95"/>
      <c r="C26" s="96"/>
      <c r="D26" s="95"/>
      <c r="E26" s="97"/>
      <c r="F26" s="98"/>
    </row>
    <row r="27" spans="1:7" s="1" customFormat="1" hidden="1" x14ac:dyDescent="0.2">
      <c r="A27" s="76"/>
      <c r="B27" s="79"/>
      <c r="C27" s="81"/>
      <c r="D27" s="79"/>
      <c r="E27" s="82"/>
      <c r="F27" s="80"/>
    </row>
    <row r="28" spans="1:7" ht="34.5" customHeight="1" x14ac:dyDescent="0.2">
      <c r="A28" s="84" t="s">
        <v>148</v>
      </c>
      <c r="B28" s="85" t="s">
        <v>149</v>
      </c>
      <c r="C28" s="86">
        <f>C29+C30</f>
        <v>13</v>
      </c>
      <c r="D28" s="87" t="str">
        <f>IF(SUBTOTAL(3,C11:C27)=SUBTOTAL(103,C11:C27),'Summary and sign-off'!$A$48,'Summary and sign-off'!$A$49)</f>
        <v>Check - there are no hidden rows with data</v>
      </c>
      <c r="E28" s="121" t="str">
        <f>IF('Summary and sign-off'!F60='Summary and sign-off'!F54,'Summary and sign-off'!A52,'Summary and sign-off'!A50)</f>
        <v>Check - each entry provides sufficient information</v>
      </c>
      <c r="F28" s="121"/>
      <c r="G28" s="1"/>
    </row>
    <row r="29" spans="1:7" ht="25.5" customHeight="1" x14ac:dyDescent="0.25">
      <c r="A29" s="38"/>
      <c r="B29" s="39" t="s">
        <v>50</v>
      </c>
      <c r="C29" s="40">
        <f>COUNTIF(C11:C27,'Summary and sign-off'!A45)</f>
        <v>12</v>
      </c>
      <c r="D29" s="13"/>
      <c r="E29" s="14"/>
      <c r="F29" s="15"/>
    </row>
    <row r="30" spans="1:7" ht="25.5" customHeight="1" x14ac:dyDescent="0.25">
      <c r="A30" s="38"/>
      <c r="B30" s="39" t="s">
        <v>51</v>
      </c>
      <c r="C30" s="40">
        <f>COUNTIF(C11:C27,'Summary and sign-off'!A46)</f>
        <v>1</v>
      </c>
      <c r="D30" s="13"/>
      <c r="E30" s="14"/>
      <c r="F30" s="15"/>
    </row>
    <row r="31" spans="1:7" x14ac:dyDescent="0.2">
      <c r="A31" s="16"/>
      <c r="B31" s="17"/>
      <c r="C31" s="16"/>
      <c r="D31" s="18"/>
      <c r="E31" s="18"/>
      <c r="F31" s="16"/>
    </row>
    <row r="32" spans="1:7" x14ac:dyDescent="0.2">
      <c r="A32" s="17" t="s">
        <v>135</v>
      </c>
      <c r="B32" s="17"/>
      <c r="C32" s="17"/>
      <c r="D32" s="17"/>
      <c r="E32" s="17"/>
      <c r="F32" s="17"/>
    </row>
    <row r="33" spans="1:6" ht="12.6" customHeight="1" x14ac:dyDescent="0.2">
      <c r="A33" s="19" t="s">
        <v>113</v>
      </c>
      <c r="B33" s="16"/>
      <c r="C33" s="16"/>
      <c r="D33" s="16"/>
      <c r="E33" s="16"/>
    </row>
    <row r="34" spans="1:6" x14ac:dyDescent="0.2">
      <c r="A34" s="19" t="s">
        <v>33</v>
      </c>
      <c r="B34" s="18"/>
      <c r="C34" s="16"/>
      <c r="D34" s="16"/>
      <c r="E34" s="16"/>
      <c r="F34" s="16"/>
    </row>
    <row r="35" spans="1:6" x14ac:dyDescent="0.2">
      <c r="A35" s="19" t="s">
        <v>150</v>
      </c>
      <c r="B35" s="20"/>
      <c r="C35" s="20"/>
      <c r="D35" s="20"/>
      <c r="E35" s="20"/>
      <c r="F35" s="20"/>
    </row>
    <row r="36" spans="1:6" ht="12.75" customHeight="1" x14ac:dyDescent="0.2">
      <c r="A36" s="19" t="s">
        <v>151</v>
      </c>
      <c r="B36" s="16"/>
      <c r="C36" s="16"/>
      <c r="D36" s="16"/>
      <c r="E36" s="16"/>
      <c r="F36" s="16"/>
    </row>
    <row r="37" spans="1:6" ht="12.95" customHeight="1" x14ac:dyDescent="0.2">
      <c r="A37" s="19" t="s">
        <v>152</v>
      </c>
      <c r="B37" s="16"/>
      <c r="C37" s="16"/>
      <c r="D37" s="16"/>
      <c r="E37" s="16"/>
      <c r="F37" s="16"/>
    </row>
    <row r="38" spans="1:6" x14ac:dyDescent="0.2">
      <c r="A38" s="19" t="s">
        <v>153</v>
      </c>
      <c r="C38" s="16"/>
      <c r="D38" s="16"/>
      <c r="E38" s="16"/>
      <c r="F38" s="16"/>
    </row>
    <row r="39" spans="1:6" ht="12.75" customHeight="1" x14ac:dyDescent="0.2">
      <c r="A39" s="19" t="s">
        <v>128</v>
      </c>
      <c r="B39" s="19"/>
      <c r="C39" s="21"/>
      <c r="D39" s="21"/>
      <c r="E39" s="21"/>
      <c r="F39" s="21"/>
    </row>
    <row r="40" spans="1:6" ht="12.75" customHeight="1" x14ac:dyDescent="0.2">
      <c r="A40" s="19"/>
      <c r="B40" s="19"/>
      <c r="C40" s="21"/>
      <c r="D40" s="21"/>
      <c r="E40" s="21"/>
      <c r="F40" s="21"/>
    </row>
    <row r="41" spans="1:6" ht="12.75" hidden="1" customHeight="1" x14ac:dyDescent="0.2">
      <c r="A41" s="19"/>
      <c r="B41" s="19"/>
      <c r="C41" s="21"/>
      <c r="D41" s="21"/>
      <c r="E41" s="21"/>
      <c r="F41" s="21"/>
    </row>
    <row r="43" spans="1:6" x14ac:dyDescent="0.2"/>
    <row r="44" spans="1:6" hidden="1" x14ac:dyDescent="0.2">
      <c r="A44" s="17"/>
      <c r="B44" s="17"/>
      <c r="C44" s="17"/>
      <c r="D44" s="17"/>
      <c r="E44" s="17"/>
      <c r="F44" s="17"/>
    </row>
    <row r="45" spans="1:6" hidden="1" x14ac:dyDescent="0.2">
      <c r="A45" s="17"/>
      <c r="B45" s="17"/>
      <c r="C45" s="17"/>
      <c r="D45" s="17"/>
      <c r="E45" s="17"/>
      <c r="F45" s="17"/>
    </row>
    <row r="46" spans="1:6" hidden="1" x14ac:dyDescent="0.2">
      <c r="A46" s="17"/>
      <c r="B46" s="17"/>
      <c r="C46" s="17"/>
      <c r="D46" s="17"/>
      <c r="E46" s="17"/>
      <c r="F46" s="17"/>
    </row>
    <row r="47" spans="1:6" hidden="1" x14ac:dyDescent="0.2">
      <c r="A47" s="17"/>
      <c r="B47" s="17"/>
      <c r="C47" s="17"/>
      <c r="D47" s="17"/>
      <c r="E47" s="17"/>
      <c r="F47" s="17"/>
    </row>
    <row r="48" spans="1:6" hidden="1" x14ac:dyDescent="0.2">
      <c r="A48" s="17"/>
      <c r="B48" s="17"/>
      <c r="C48" s="17"/>
      <c r="D48" s="17"/>
      <c r="E48" s="17"/>
      <c r="F48" s="17"/>
    </row>
    <row r="49" x14ac:dyDescent="0.2"/>
    <row r="50" x14ac:dyDescent="0.2"/>
    <row r="51" x14ac:dyDescent="0.2"/>
    <row r="52" x14ac:dyDescent="0.2"/>
    <row r="53" x14ac:dyDescent="0.2"/>
    <row r="54" x14ac:dyDescent="0.2"/>
    <row r="55" x14ac:dyDescent="0.2"/>
    <row r="56" x14ac:dyDescent="0.2"/>
    <row r="57" x14ac:dyDescent="0.2"/>
    <row r="58" x14ac:dyDescent="0.2"/>
  </sheetData>
  <sheetProtection sheet="1" formatCells="0" insertRows="0" deleteRows="0"/>
  <dataConsolidate/>
  <mergeCells count="10">
    <mergeCell ref="E28:F28"/>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7 A11:A16"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7:A21 A22 A23 A24 A25 A26"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&amp;C&amp;"Aptos"&amp;10&amp;K000000 [UNCLASSIFIED]&amp;1#_x000D_</oddHeader>
    <oddFooter>&amp;LCE Expense Disclosure Workbook 2018&amp;C_x000D_&amp;1#&amp;"Aptos"&amp;10&amp;K000000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C11:C27</xm:sqref>
        </x14:dataValidation>
        <x14:dataValidation type="list" errorStyle="information" operator="greaterThan" allowBlank="1" showInputMessage="1" prompt="Provide specific $ value if possible" xr:uid="{00000000-0002-0000-0500-000003000000}">
          <x14:formula1>
            <xm:f>'Summary and sign-off'!$A$39:$A$44</xm:f>
          </x14:formula1>
          <xm:sqref>E11:E27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16E53EAE2FBE4F8F76FB4D01C35D38" ma:contentTypeVersion="33" ma:contentTypeDescription="Create a new document." ma:contentTypeScope="" ma:versionID="9343e12787a91094a7272e80e6270dcb">
  <xsd:schema xmlns:xsd="http://www.w3.org/2001/XMLSchema" xmlns:xs="http://www.w3.org/2001/XMLSchema" xmlns:p="http://schemas.microsoft.com/office/2006/metadata/properties" xmlns:ns2="98b7955e-be37-484f-84e9-2611e7139178" xmlns:ns3="427a98bc-350c-4463-bc7f-660e22db69f4" xmlns:ns4="940d8a91-f3ec-496c-b73d-3ec82a4bacdd" targetNamespace="http://schemas.microsoft.com/office/2006/metadata/properties" ma:root="true" ma:fieldsID="1474f17bf7e731b6c12306c18a3c4d9e" ns2:_="" ns3:_="" ns4:_="">
    <xsd:import namespace="98b7955e-be37-484f-84e9-2611e7139178"/>
    <xsd:import namespace="427a98bc-350c-4463-bc7f-660e22db69f4"/>
    <xsd:import namespace="940d8a91-f3ec-496c-b73d-3ec82a4bacd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Business_x0020_Unit" minOccurs="0"/>
                <xsd:element ref="ns2:Cabinet_x0020_Committee" minOccurs="0"/>
                <xsd:element ref="ns2:Class" minOccurs="0"/>
                <xsd:element ref="ns2:DOCNUM" minOccurs="0"/>
                <xsd:element ref="ns2:Email_x0020_BCC" minOccurs="0"/>
                <xsd:element ref="ns2:Email_x0020_CC" minOccurs="0"/>
                <xsd:element ref="ns2:Email_x0020_From" minOccurs="0"/>
                <xsd:element ref="ns2:Email_x0020_Received" minOccurs="0"/>
                <xsd:element ref="ns2:Email_x0020_Sent" minOccurs="0"/>
                <xsd:element ref="ns2:Email_x0020_To" minOccurs="0"/>
                <xsd:element ref="ns2:Endorsement" minOccurs="0"/>
                <xsd:element ref="ns2:File_x0020_No" minOccurs="0"/>
                <xsd:element ref="ns2:Has_x0020_Attachment" minOccurs="0"/>
                <xsd:element ref="ns2:iManageAuthor" minOccurs="0"/>
                <xsd:element ref="ns2:Key_x0020_Version" minOccurs="0"/>
                <xsd:element ref="ns2:RM_x0020_DOC_x0020_ID" minOccurs="0"/>
                <xsd:element ref="ns2:Sec_x0020_Review" minOccurs="0"/>
                <xsd:element ref="ns2:Security_x0020_Classification" minOccurs="0"/>
                <xsd:element ref="ns2:SubClass"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7955e-be37-484f-84e9-2611e713917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usiness_x0020_Unit" ma:index="13"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14"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5" nillable="true" ma:displayName="Class" ma:format="Dropdown" ma:internalName="Class">
      <xsd:simpleType>
        <xsd:union memberTypes="dms:Text">
          <xsd:simpleType>
            <xsd:restriction base="dms:Choice">
              <xsd:enumeration value="ADVICE"/>
            </xsd:restriction>
          </xsd:simpleType>
        </xsd:union>
      </xsd:simpleType>
    </xsd:element>
    <xsd:element name="DOCNUM" ma:index="16" nillable="true" ma:displayName="DOCNUM" ma:internalName="DOCNUM">
      <xsd:simpleType>
        <xsd:restriction base="dms:Text">
          <xsd:maxLength value="255"/>
        </xsd:restriction>
      </xsd:simpleType>
    </xsd:element>
    <xsd:element name="Email_x0020_BCC" ma:index="17" nillable="true" ma:displayName="Email BCC" ma:internalName="Email_x0020_BCC">
      <xsd:simpleType>
        <xsd:restriction base="dms:Text">
          <xsd:maxLength value="255"/>
        </xsd:restriction>
      </xsd:simpleType>
    </xsd:element>
    <xsd:element name="Email_x0020_CC" ma:index="18" nillable="true" ma:displayName="Email CC" ma:internalName="Email_x0020_CC">
      <xsd:simpleType>
        <xsd:restriction base="dms:Note">
          <xsd:maxLength value="255"/>
        </xsd:restriction>
      </xsd:simpleType>
    </xsd:element>
    <xsd:element name="Email_x0020_From" ma:index="19" nillable="true" ma:displayName="Email From" ma:internalName="Email_x0020_From">
      <xsd:simpleType>
        <xsd:restriction base="dms:Text">
          <xsd:maxLength value="255"/>
        </xsd:restriction>
      </xsd:simpleType>
    </xsd:element>
    <xsd:element name="Email_x0020_Received" ma:index="20" nillable="true" ma:displayName="Email Received" ma:format="DateOnly" ma:internalName="Email_x0020_Received">
      <xsd:simpleType>
        <xsd:restriction base="dms:DateTime"/>
      </xsd:simpleType>
    </xsd:element>
    <xsd:element name="Email_x0020_Sent" ma:index="21" nillable="true" ma:displayName="Email Sent" ma:format="DateOnly" ma:internalName="Email_x0020_Sent">
      <xsd:simpleType>
        <xsd:restriction base="dms:DateTime"/>
      </xsd:simpleType>
    </xsd:element>
    <xsd:element name="Email_x0020_To" ma:index="22" nillable="true" ma:displayName="Email To" ma:internalName="Email_x0020_To">
      <xsd:simpleType>
        <xsd:restriction base="dms:Note">
          <xsd:maxLength value="255"/>
        </xsd:restriction>
      </xsd:simpleType>
    </xsd:element>
    <xsd:element name="Endorsement" ma:index="23"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24" nillable="true" ma:displayName="File No" ma:internalName="File_x0020_No">
      <xsd:simpleType>
        <xsd:restriction base="dms:Text">
          <xsd:maxLength value="255"/>
        </xsd:restriction>
      </xsd:simpleType>
    </xsd:element>
    <xsd:element name="Has_x0020_Attachment" ma:index="25" nillable="true" ma:displayName="Has Attachment" ma:default="0" ma:internalName="Has_x0020_Attachment">
      <xsd:simpleType>
        <xsd:restriction base="dms:Boolean"/>
      </xsd:simpleType>
    </xsd:element>
    <xsd:element name="iManageAuthor" ma:index="26" nillable="true" ma:displayName="iManageAuthor" ma:internalName="iManageAuthor">
      <xsd:simpleType>
        <xsd:restriction base="dms:Text">
          <xsd:maxLength value="255"/>
        </xsd:restriction>
      </xsd:simpleType>
    </xsd:element>
    <xsd:element name="Key_x0020_Version" ma:index="27" nillable="true" ma:displayName="Key Version" ma:default="0" ma:internalName="Key_x0020_Version">
      <xsd:simpleType>
        <xsd:restriction base="dms:Boolean"/>
      </xsd:simpleType>
    </xsd:element>
    <xsd:element name="RM_x0020_DOC_x0020_ID" ma:index="28" nillable="true" ma:displayName="RM DOC ID" ma:internalName="RM_x0020_DOC_x0020_ID">
      <xsd:simpleType>
        <xsd:restriction base="dms:Text">
          <xsd:maxLength value="255"/>
        </xsd:restriction>
      </xsd:simpleType>
    </xsd:element>
    <xsd:element name="Sec_x0020_Review" ma:index="29" nillable="true" ma:displayName="Sec Review" ma:format="DateOnly" ma:internalName="Sec_x0020_Review">
      <xsd:simpleType>
        <xsd:restriction base="dms:DateTime"/>
      </xsd:simpleType>
    </xsd:element>
    <xsd:element name="Security_x0020_Classification" ma:index="30"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SubClass" ma:index="31" nillable="true" ma:displayName="SubClass" ma:format="Dropdown" ma:internalName="SubClass">
      <xsd:simpleType>
        <xsd:restriction base="dms:Choice">
          <xsd:enumeration value="MINISTER"/>
        </xsd:restriction>
      </xsd:simpleType>
    </xsd:element>
    <xsd:element name="TaxCatchAll" ma:index="36" nillable="true" ma:displayName="Taxonomy Catch All Column" ma:hidden="true" ma:list="{c186c8ad-7e88-41c5-911d-f162064c6d74}" ma:internalName="TaxCatchAll" ma:showField="CatchAllData" ma:web="98b7955e-be37-484f-84e9-2611e71391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7a98bc-350c-4463-bc7f-660e22db69f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0d8a91-f3ec-496c-b73d-3ec82a4bacdd"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138d99aa-dc1b-4568-bbf8-76f48c855b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98b7955e-be37-484f-84e9-2611e7139178" xsi:nil="true"/>
    <lcf76f155ced4ddcb4097134ff3c332f xmlns="940d8a91-f3ec-496c-b73d-3ec82a4bacdd">
      <Terms xmlns="http://schemas.microsoft.com/office/infopath/2007/PartnerControls"/>
    </lcf76f155ced4ddcb4097134ff3c332f>
    <File_x0020_No xmlns="98b7955e-be37-484f-84e9-2611e7139178" xsi:nil="true"/>
    <Class xmlns="98b7955e-be37-484f-84e9-2611e7139178" xsi:nil="true"/>
    <Email_x0020_Received xmlns="98b7955e-be37-484f-84e9-2611e7139178" xsi:nil="true"/>
    <Key_x0020_Version xmlns="98b7955e-be37-484f-84e9-2611e7139178">false</Key_x0020_Version>
    <Business_x0020_Unit xmlns="98b7955e-be37-484f-84e9-2611e7139178" xsi:nil="true"/>
    <SubClass xmlns="98b7955e-be37-484f-84e9-2611e7139178" xsi:nil="true"/>
    <Cabinet_x0020_Committee xmlns="98b7955e-be37-484f-84e9-2611e7139178" xsi:nil="true"/>
    <Security_x0020_Classification xmlns="98b7955e-be37-484f-84e9-2611e7139178" xsi:nil="true"/>
    <Endorsement xmlns="98b7955e-be37-484f-84e9-2611e7139178" xsi:nil="true"/>
    <DOCNUM xmlns="98b7955e-be37-484f-84e9-2611e7139178" xsi:nil="true"/>
    <Email_x0020_BCC xmlns="98b7955e-be37-484f-84e9-2611e7139178" xsi:nil="true"/>
    <Email_x0020_To xmlns="98b7955e-be37-484f-84e9-2611e7139178" xsi:nil="true"/>
    <Email_x0020_CC xmlns="98b7955e-be37-484f-84e9-2611e7139178" xsi:nil="true"/>
    <iManageAuthor xmlns="98b7955e-be37-484f-84e9-2611e7139178" xsi:nil="true"/>
    <Email_x0020_From xmlns="98b7955e-be37-484f-84e9-2611e7139178" xsi:nil="true"/>
    <Email_x0020_Sent xmlns="98b7955e-be37-484f-84e9-2611e7139178" xsi:nil="true"/>
    <Has_x0020_Attachment xmlns="98b7955e-be37-484f-84e9-2611e7139178">false</Has_x0020_Attachment>
    <RM_x0020_DOC_x0020_ID xmlns="98b7955e-be37-484f-84e9-2611e7139178" xsi:nil="true"/>
    <Sec_x0020_Review xmlns="98b7955e-be37-484f-84e9-2611e7139178" xsi:nil="true"/>
    <_dlc_DocId xmlns="98b7955e-be37-484f-84e9-2611e7139178">TKMCS-180394804-154849</_dlc_DocId>
    <_dlc_DocIdUrl xmlns="98b7955e-be37-484f-84e9-2611e7139178">
      <Url>https://sscnz.sharepoint.com/sites/CorporateServices/_layouts/15/DocIdRedir.aspx?ID=TKMCS-180394804-154849</Url>
      <Description>TKMCS-180394804-154849</Description>
    </_dlc_DocIdUrl>
  </documentManagement>
</p:propertie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DA9C8893-1ED2-4804-89F1-1301BCD47B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7955e-be37-484f-84e9-2611e7139178"/>
    <ds:schemaRef ds:uri="427a98bc-350c-4463-bc7f-660e22db69f4"/>
    <ds:schemaRef ds:uri="940d8a91-f3ec-496c-b73d-3ec82a4bac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25D9C8-134A-4B8F-A111-C7A0A2567B7E}">
  <ds:schemaRefs>
    <ds:schemaRef ds:uri="http://schemas.microsoft.com/sharepoint/events"/>
  </ds:schemaRefs>
</ds:datastoreItem>
</file>

<file path=customXml/itemProps4.xml><?xml version="1.0" encoding="utf-8"?>
<ds:datastoreItem xmlns:ds="http://schemas.openxmlformats.org/officeDocument/2006/customXml" ds:itemID="{F579D7F4-D0D7-4BCB-BBEA-E7C37A64913E}">
  <ds:schemaRefs>
    <ds:schemaRef ds:uri="http://purl.org/dc/elements/1.1/"/>
    <ds:schemaRef ds:uri="http://schemas.microsoft.com/office/infopath/2007/PartnerControls"/>
    <ds:schemaRef ds:uri="98b7955e-be37-484f-84e9-2611e7139178"/>
    <ds:schemaRef ds:uri="http://schemas.microsoft.com/office/2006/documentManagement/types"/>
    <ds:schemaRef ds:uri="http://schemas.openxmlformats.org/package/2006/metadata/core-properties"/>
    <ds:schemaRef ds:uri="427a98bc-350c-4463-bc7f-660e22db69f4"/>
    <ds:schemaRef ds:uri="http://purl.org/dc/dcmitype/"/>
    <ds:schemaRef ds:uri="http://purl.org/dc/terms/"/>
    <ds:schemaRef ds:uri="940d8a91-f3ec-496c-b73d-3ec82a4bacdd"/>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6841c4ee-aefc-41ad-b8c0-fb9e8cf2552b}" enabled="1" method="Privileged" siteId="{41e14a91-587d-4fbf-8dea-d6aea714801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All other expenses</vt:lpstr>
      <vt:lpstr>Hospitality</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Toni Vincent</cp:lastModifiedBy>
  <cp:revision/>
  <cp:lastPrinted>2026-07-31T02:23:42Z</cp:lastPrinted>
  <dcterms:created xsi:type="dcterms:W3CDTF">2010-10-17T20:59:02Z</dcterms:created>
  <dcterms:modified xsi:type="dcterms:W3CDTF">2026-07-31T02:47:56Z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0x0101004216E53EAE2FBE4F8F76FB4D01C35D38</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8475328e-babc-4abd-8ee0-a7ddf2cc8650</vt:lpwstr>
  </property>
  <property fmtid="{D5CDD505-2E9C-101B-9397-08002B2CF9AE}" pid="10" name="SharedWithUsers">
    <vt:lpwstr>87;#Ken Smart;#157;#Nehalkumar patel</vt:lpwstr>
  </property>
  <property fmtid="{D5CDD505-2E9C-101B-9397-08002B2CF9AE}" pid="11" name="MediaServiceImageTags">
    <vt:lpwstr/>
  </property>
</Properties>
</file>