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sscnz.sharepoint.com/sites/DeputyPublicServiceCommissioners/Heather Baggott/Administration/Gifts and Expenses Admin/2024-25 - SBR/"/>
    </mc:Choice>
  </mc:AlternateContent>
  <xr:revisionPtr revIDLastSave="0" documentId="8_{8D229DA6-02D1-461F-97EC-0D3B56D157EE}" xr6:coauthVersionLast="47" xr6:coauthVersionMax="47" xr10:uidLastSave="{00000000-0000-0000-0000-000000000000}"/>
  <bookViews>
    <workbookView xWindow="-120" yWindow="-120" windowWidth="51840" windowHeight="211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expenses'!$A$1:$E$22</definedName>
    <definedName name="_xlnm.Print_Area" localSheetId="4">'Gifts and benefits'!$A$1:$F$43</definedName>
    <definedName name="_xlnm.Print_Area" localSheetId="2">Hospitality!$A$1:$E$22</definedName>
    <definedName name="_xlnm.Print_Area" localSheetId="0">'Summary and sign-off'!$A$1:$F$23</definedName>
    <definedName name="_xlnm.Print_Area" localSheetId="1">Travel!$A$1:$E$76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4" l="1"/>
  <c r="C16" i="3"/>
  <c r="C15" i="2"/>
  <c r="C55" i="1"/>
  <c r="C65" i="1"/>
  <c r="C23" i="1"/>
  <c r="B6" i="13" l="1"/>
  <c r="E60" i="13"/>
  <c r="C60" i="13"/>
  <c r="C34" i="4"/>
  <c r="C33" i="4"/>
  <c r="B60" i="13" l="1"/>
  <c r="B59" i="13"/>
  <c r="D59" i="13"/>
  <c r="B58" i="13"/>
  <c r="D58" i="13"/>
  <c r="D57" i="13"/>
  <c r="B57" i="13"/>
  <c r="D56" i="13"/>
  <c r="B56" i="13"/>
  <c r="D55" i="13"/>
  <c r="B55" i="13"/>
  <c r="B2" i="4"/>
  <c r="B3" i="4"/>
  <c r="B2" i="3"/>
  <c r="B3" i="3"/>
  <c r="B2" i="2"/>
  <c r="B3" i="2"/>
  <c r="B2" i="1"/>
  <c r="B3" i="1"/>
  <c r="F58" i="13" l="1"/>
  <c r="D15" i="2" s="1"/>
  <c r="F60" i="13"/>
  <c r="E32" i="4" s="1"/>
  <c r="F59" i="13"/>
  <c r="D16" i="3" s="1"/>
  <c r="F57" i="13"/>
  <c r="D65" i="1" s="1"/>
  <c r="F56" i="13"/>
  <c r="D55" i="1" s="1"/>
  <c r="F55" i="13"/>
  <c r="D23" i="1" s="1"/>
  <c r="C13" i="13"/>
  <c r="C12" i="13"/>
  <c r="C11" i="13"/>
  <c r="C16" i="13" l="1"/>
  <c r="C17" i="13"/>
  <c r="B5" i="4" l="1"/>
  <c r="B4" i="4"/>
  <c r="B5" i="3"/>
  <c r="B4" i="3"/>
  <c r="B5" i="2"/>
  <c r="B4" i="2"/>
  <c r="B5" i="1"/>
  <c r="B4" i="1"/>
  <c r="C15" i="13" l="1"/>
  <c r="F12" i="13" l="1"/>
  <c r="C32" i="4"/>
  <c r="F11" i="13" s="1"/>
  <c r="F13" i="13" l="1"/>
  <c r="B65" i="1"/>
  <c r="B17" i="13" s="1"/>
  <c r="B55" i="1"/>
  <c r="B16" i="13" s="1"/>
  <c r="B23" i="1"/>
  <c r="B15" i="13" s="1"/>
  <c r="B16" i="3" l="1"/>
  <c r="B13" i="13" s="1"/>
  <c r="B15" i="2"/>
  <c r="B12" i="13" s="1"/>
  <c r="B11" i="13" l="1"/>
  <c r="B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<sst xmlns="http://schemas.openxmlformats.org/spreadsheetml/2006/main" count="293" uniqueCount="184">
  <si>
    <t>Secretary or Chief Executive Expenses, Gifts and Benefits Disclosure - summary &amp; sign-off*</t>
  </si>
  <si>
    <t>Organisation Name*</t>
  </si>
  <si>
    <t>Public Service Commission Te Kawa Mataaho</t>
  </si>
  <si>
    <t>Secretary or Chief Executive**</t>
  </si>
  <si>
    <t>Sir Brian Roche KNZM</t>
  </si>
  <si>
    <t>Disclosure period start***</t>
  </si>
  <si>
    <t>Disclosure period end***</t>
  </si>
  <si>
    <t>Agency totals check</t>
  </si>
  <si>
    <t>Secretary or Chief Executive approval****</t>
  </si>
  <si>
    <t>This disclosure has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</si>
  <si>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</si>
  <si>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</si>
  <si>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</si>
  <si>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</si>
  <si>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</si>
  <si>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</si>
  <si>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</si>
  <si>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</si>
  <si>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</si>
  <si>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</si>
  <si>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</si>
  <si>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</si>
  <si>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</si>
  <si>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</si>
  <si>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</si>
  <si>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</si>
  <si>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</si>
  <si>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</si>
  <si>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</si>
  <si>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</si>
  <si>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</si>
  <si>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</si>
  <si>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</si>
  <si>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</si>
  <si>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</si>
  <si>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</si>
  <si>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</si>
  <si>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</si>
  <si>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</si>
  <si>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</si>
  <si>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</si>
  <si>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</si>
  <si>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</si>
  <si>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</si>
  <si>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</si>
  <si>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</si>
  <si>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</si>
  <si>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</si>
  <si>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</si>
  <si>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</si>
  <si>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</si>
  <si>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</si>
  <si>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</si>
  <si>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</si>
  <si>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</si>
  <si>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</si>
  <si>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</si>
  <si>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</si>
  <si>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</si>
  <si>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</si>
  <si>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</si>
  <si>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</si>
  <si>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</si>
  <si>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</si>
  <si>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</si>
  <si>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</si>
  <si>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</si>
  <si>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</si>
  <si>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</si>
  <si>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</si>
  <si>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</si>
  <si>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</si>
  <si>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</si>
  <si>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</si>
  <si>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</si>
  <si>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</si>
  <si>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</si>
  <si>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19 to 21 November 2024</t>
  </si>
  <si>
    <t>Attend Fono 2024: the Pacific Public Service Leaders’ Conference</t>
  </si>
  <si>
    <t>Flights (including booking fees)</t>
  </si>
  <si>
    <t>Samoa</t>
  </si>
  <si>
    <t>Accommodation (including booking fees)</t>
  </si>
  <si>
    <t>Auckland</t>
  </si>
  <si>
    <t>Dinner</t>
  </si>
  <si>
    <t>Airport parking</t>
  </si>
  <si>
    <t>Wellington</t>
  </si>
  <si>
    <t>2 to 4 June 2025</t>
  </si>
  <si>
    <t>New Zealand / Singapore Central Agency Heads annual meeting</t>
  </si>
  <si>
    <t>Airfares (including booking fees)</t>
  </si>
  <si>
    <t>Singapore</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</si>
  <si>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</si>
  <si>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</si>
  <si>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</si>
  <si>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Regional visit - meeting with regional public service leaders</t>
  </si>
  <si>
    <t>Dunedin</t>
  </si>
  <si>
    <t>Attend funeral for Senior Sergeant Lyn Fleming</t>
  </si>
  <si>
    <t>Nelson</t>
  </si>
  <si>
    <t>Air New Zealand New Zealand Business Leaders Panel Discussion - how the public and private sectors can work together to create better outcomes for New Zealand</t>
  </si>
  <si>
    <t>Uber - Auckland CBD to Auckland airport (with Ben King and Iain Rennie)</t>
  </si>
  <si>
    <t>12 to 14 March 2025</t>
  </si>
  <si>
    <t>New Zealand Infrastructure Investment Summit</t>
  </si>
  <si>
    <r>
      <t xml:space="preserve">Accommodation </t>
    </r>
    <r>
      <rPr>
        <i/>
        <sz val="10"/>
        <rFont val="Arial"/>
        <family val="2"/>
      </rPr>
      <t>not yet invoiced - to be disclosed next year</t>
    </r>
  </si>
  <si>
    <t>Uber - Wellington Airport to Wellington CBD</t>
  </si>
  <si>
    <t>Uber - Auckland Airport to hotel</t>
  </si>
  <si>
    <t xml:space="preserve">Frontline visit to Customs New Zealand </t>
  </si>
  <si>
    <t>Uber to Wellington airport</t>
  </si>
  <si>
    <t>Uber Wellington Airport to Wellington CBD</t>
  </si>
  <si>
    <t>Attend TVNZ Q &amp; A interview with Jack Tame</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</si>
  <si>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</si>
  <si>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</si>
  <si>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</si>
  <si>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</si>
  <si>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Regional visit - meeting with regional public service leaders - Hawkes Bay</t>
  </si>
  <si>
    <t>Taxi CBD to Wellington airport</t>
  </si>
  <si>
    <t>12 to 13 February 2025</t>
  </si>
  <si>
    <t>Delivering keynote speech at New Zealand Economics Forum in Hamilton.  Flights and accommodation paid for by Waikato University</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</si>
  <si>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</si>
  <si>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</si>
  <si>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</si>
  <si>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</si>
  <si>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</si>
  <si>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</si>
  <si>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</si>
  <si>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</si>
  <si>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</si>
  <si>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</si>
  <si>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</si>
  <si>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</si>
  <si>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</si>
  <si>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</si>
  <si>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</si>
  <si>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</si>
  <si>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</si>
  <si>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</si>
  <si>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</si>
  <si>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</si>
  <si>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</si>
  <si>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</si>
  <si>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</si>
  <si>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November 2024 to June 2025</t>
  </si>
  <si>
    <t xml:space="preserve">Phone costs </t>
  </si>
  <si>
    <t>Phone and data costs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</si>
  <si>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</si>
  <si>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</si>
  <si>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</si>
  <si>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</si>
  <si>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</si>
  <si>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</si>
  <si>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</si>
  <si>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</si>
  <si>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</si>
  <si>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</si>
  <si>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</si>
  <si>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Welcome and thank you gifts</t>
  </si>
  <si>
    <t>Pacific Public Service Commissioners</t>
  </si>
  <si>
    <t>Dinner prior to speaking event - 2025 NZ Economics Forum</t>
  </si>
  <si>
    <t>Waikato University Chancellor</t>
  </si>
  <si>
    <t>12 - 13 February 2025</t>
  </si>
  <si>
    <t>Flights and accommodation - speaking at 2025 NZ Economics Forum</t>
  </si>
  <si>
    <t>Waikato University</t>
  </si>
  <si>
    <t>Cost unknown</t>
  </si>
  <si>
    <t>Print of Fairfield Bridge and Ceramic leaf - thank you gifts for speaking at 2025 NZ Economics Forum</t>
  </si>
  <si>
    <t>Print given to member of PSC staff</t>
  </si>
  <si>
    <t>Dinner and drinks - speaking at NZ Business Leaders event along with Central Agency chief executives</t>
  </si>
  <si>
    <t>Air New Zealand</t>
  </si>
  <si>
    <t>Event ticket - New Zealand Women's Refuge/ Wellington Homeless Women's Trust Dinner</t>
  </si>
  <si>
    <t>Invite to The Aotearoa Circle Board and CEO dinner</t>
  </si>
  <si>
    <t>Aotearoa Circle CE</t>
  </si>
  <si>
    <t>Speaking request at Hugo Group Retreat - offer of paid flights and accommodation</t>
  </si>
  <si>
    <t>Hugo Group Ltd</t>
  </si>
  <si>
    <t>Dinner with BNZ Board</t>
  </si>
  <si>
    <t>BNZ Board Chair</t>
  </si>
  <si>
    <t xml:space="preserve">    </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</si>
  <si>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</si>
  <si>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</si>
  <si>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</si>
  <si>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</si>
  <si>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</si>
  <si>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</si>
  <si>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Meal</t>
  </si>
  <si>
    <t>Nil to declare</t>
  </si>
  <si>
    <t>NA</t>
  </si>
  <si>
    <t>Chief Financial Officer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</si>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</sst>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0" fillId="0" borderId="0" xfId="0" applyAlignment="1">
      <alignment horizontal="left"/>
    </xf>
    <xf numFmtId="167" fontId="11" fillId="10" borderId="3" xfId="0" applyNumberFormat="1" applyFont="1" applyFill="1" applyBorder="1" applyAlignment="1" applyProtection="1">
      <alignment horizontal="left" vertical="center"/>
      <protection locked="0"/>
    </xf>
    <xf numFmtId="0" fontId="14" fillId="2" borderId="0" xfId="0" applyFont="1" applyFill="1" applyAlignment="1">
      <alignment horizontal="left" vertical="center" wrapText="1" readingOrder="1"/>
    </xf>
    <xf numFmtId="167" fontId="11" fillId="9" borderId="3" xfId="0" applyNumberFormat="1" applyFont="1" applyFill="1" applyBorder="1" applyAlignment="1" applyProtection="1">
      <alignment horizontal="left" vertical="center"/>
      <protection locked="0"/>
    </xf>
    <xf numFmtId="0" fontId="26" fillId="0" borderId="0" xfId="0" applyFont="1" applyAlignment="1">
      <alignment horizontal="left"/>
    </xf>
    <xf numFmtId="0" fontId="0" fillId="0" borderId="0" xfId="0" applyAlignment="1">
      <alignment horizontal="left" wrapText="1"/>
    </xf>
    <xf numFmtId="0" fontId="4" fillId="0" borderId="0" xfId="0" applyFont="1" applyAlignment="1">
      <alignment horizontal="left" wrapText="1"/>
    </xf>
    <xf numFmtId="0" fontId="0" fillId="0" borderId="0" xfId="0" applyAlignment="1">
      <alignment horizontal="left" vertical="center"/>
    </xf>
    <xf numFmtId="167" fontId="11" fillId="10" borderId="3" xfId="0" applyNumberFormat="1" applyFont="1" applyFill="1" applyBorder="1" applyAlignment="1" applyProtection="1">
      <alignment horizontal="right" vertical="center"/>
      <protection locked="0"/>
    </xf>
    <xf numFmtId="0" fontId="11" fillId="10" borderId="10" xfId="0" applyFont="1" applyFill="1" applyBorder="1" applyAlignment="1" applyProtection="1">
      <alignment horizontal="left" vertical="center" wrapText="1"/>
      <protection locked="0"/>
    </xf>
    <xf numFmtId="167" fontId="11" fillId="10" borderId="13" xfId="0" applyNumberFormat="1" applyFont="1" applyFill="1" applyBorder="1" applyAlignment="1" applyProtection="1">
      <alignment horizontal="right" vertical="center" wrapText="1"/>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167" fontId="9" fillId="0" borderId="2" xfId="0" applyNumberFormat="1"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7" fillId="3" borderId="0" xfId="0" applyFont="1" applyFill="1" applyAlignment="1">
      <alignment horizontal="center" vertical="center" wrapText="1"/>
    </xf>
    <xf numFmtId="0" fontId="16" fillId="3" borderId="0" xfId="0" applyFont="1" applyFill="1" applyAlignment="1">
      <alignment horizontal="center" vertical="center" wrapText="1" readingOrder="1"/>
    </xf>
    <xf numFmtId="0" fontId="11" fillId="10" borderId="8" xfId="0"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0" fontId="11" fillId="10" borderId="11" xfId="0" applyFont="1" applyFill="1" applyBorder="1" applyAlignment="1" applyProtection="1">
      <alignment horizontal="left" vertical="center" wrapText="1"/>
      <protection locked="0"/>
    </xf>
    <xf numFmtId="167" fontId="11" fillId="10" borderId="7" xfId="0" applyNumberFormat="1" applyFont="1" applyFill="1" applyBorder="1" applyAlignment="1" applyProtection="1">
      <alignment horizontal="right" vertical="center"/>
      <protection locked="0"/>
    </xf>
    <xf numFmtId="167" fontId="11" fillId="10" borderId="12" xfId="0" applyNumberFormat="1" applyFont="1" applyFill="1" applyBorder="1" applyAlignment="1" applyProtection="1">
      <alignment horizontal="right" vertical="center"/>
      <protection locked="0"/>
    </xf>
    <xf numFmtId="167" fontId="11" fillId="10" borderId="13" xfId="0" applyNumberFormat="1" applyFont="1" applyFill="1" applyBorder="1" applyAlignment="1" applyProtection="1">
      <alignment horizontal="right" vertical="center"/>
      <protection locked="0"/>
    </xf>
    <xf numFmtId="167" fontId="11" fillId="10" borderId="7" xfId="0" applyNumberFormat="1" applyFont="1" applyFill="1" applyBorder="1" applyAlignment="1" applyProtection="1">
      <alignment horizontal="right" vertical="center" wrapText="1"/>
      <protection locked="0"/>
    </xf>
    <xf numFmtId="167" fontId="11" fillId="10" borderId="12" xfId="0" applyNumberFormat="1" applyFont="1" applyFill="1" applyBorder="1" applyAlignment="1" applyProtection="1">
      <alignment horizontal="right"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10" borderId="9" xfId="0" applyFont="1" applyFill="1" applyBorder="1" applyAlignment="1" applyProtection="1">
      <alignment horizontal="left" vertical="center" wrapText="1"/>
      <protection locked="0"/>
    </xf>
    <xf numFmtId="0" fontId="11" fillId="10" borderId="14" xfId="0" applyFont="1" applyFill="1" applyBorder="1" applyAlignment="1" applyProtection="1">
      <alignment horizontal="left" vertical="center" wrapText="1"/>
      <protection locked="0"/>
    </xf>
    <xf numFmtId="0" fontId="11" fillId="10" borderId="15" xfId="0" applyFont="1" applyFill="1" applyBorder="1" applyAlignment="1" applyProtection="1">
      <alignment horizontal="left" vertical="center" wrapText="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5" sqref="E15"/>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25" t="s">
        <v>0</v>
      </c>
      <c r="B1" s="125"/>
      <c r="C1" s="125"/>
      <c r="D1" s="125"/>
      <c r="E1" s="125"/>
      <c r="F1" s="125"/>
      <c r="G1" s="17"/>
      <c r="H1" s="17"/>
      <c r="I1" s="17"/>
      <c r="J1" s="17"/>
      <c r="K1" s="17"/>
    </row>
    <row r="2" spans="1:11" ht="21" customHeight="1" x14ac:dyDescent="0.2">
      <c r="A2" s="3" t="s">
        <v>1</v>
      </c>
      <c r="B2" s="126" t="s">
        <v>2</v>
      </c>
      <c r="C2" s="126"/>
      <c r="D2" s="126"/>
      <c r="E2" s="126"/>
      <c r="F2" s="126"/>
      <c r="G2" s="17"/>
      <c r="H2" s="17"/>
      <c r="I2" s="17"/>
      <c r="J2" s="17"/>
      <c r="K2" s="17"/>
    </row>
    <row r="3" spans="1:11" ht="15.75" x14ac:dyDescent="0.2">
      <c r="A3" s="3" t="s">
        <v>3</v>
      </c>
      <c r="B3" s="126" t="s">
        <v>4</v>
      </c>
      <c r="C3" s="126"/>
      <c r="D3" s="126"/>
      <c r="E3" s="126"/>
      <c r="F3" s="126"/>
      <c r="G3" s="17"/>
      <c r="H3" s="17"/>
      <c r="I3" s="17"/>
      <c r="J3" s="17"/>
      <c r="K3" s="17"/>
    </row>
    <row r="4" spans="1:11" ht="21" customHeight="1" x14ac:dyDescent="0.2">
      <c r="A4" s="3" t="s">
        <v>5</v>
      </c>
      <c r="B4" s="127">
        <v>45600</v>
      </c>
      <c r="C4" s="127"/>
      <c r="D4" s="127"/>
      <c r="E4" s="127"/>
      <c r="F4" s="127"/>
      <c r="G4" s="17"/>
      <c r="H4" s="17"/>
      <c r="I4" s="17"/>
      <c r="J4" s="17"/>
      <c r="K4" s="17"/>
    </row>
    <row r="5" spans="1:11" ht="21" customHeight="1" x14ac:dyDescent="0.2">
      <c r="A5" s="3" t="s">
        <v>6</v>
      </c>
      <c r="B5" s="127">
        <v>45838</v>
      </c>
      <c r="C5" s="127"/>
      <c r="D5" s="127"/>
      <c r="E5" s="127"/>
      <c r="F5" s="127"/>
      <c r="G5" s="17"/>
      <c r="H5" s="17"/>
      <c r="I5" s="17"/>
      <c r="J5" s="17"/>
      <c r="K5" s="17"/>
    </row>
    <row r="6" spans="1:11" ht="21" customHeight="1" x14ac:dyDescent="0.2">
      <c r="A6" s="3" t="s">
        <v>7</v>
      </c>
      <c r="B6" s="124" t="str">
        <f>IF(AND(Travel!B7&lt;&gt;A30,Hospitality!B7&lt;&gt;A30,'All other expenses'!B7&lt;&gt;A30,'Gifts and benefits'!B7&lt;&gt;A30),A31,IF(AND(Travel!B7=A30,Hospitality!B7=A30,'All other expenses'!B7=A30,'Gifts and benefits'!B7=A30),A33,A32))</f>
        <v>Data and totals checked on all sheets</v>
      </c>
      <c r="C6" s="124"/>
      <c r="D6" s="124"/>
      <c r="E6" s="124"/>
      <c r="F6" s="124"/>
      <c r="G6" s="23"/>
      <c r="H6" s="17"/>
      <c r="I6" s="17"/>
      <c r="J6" s="17"/>
      <c r="K6" s="17"/>
    </row>
    <row r="7" spans="1:11" ht="31.5" x14ac:dyDescent="0.2">
      <c r="A7" s="3" t="s">
        <v>8</v>
      </c>
      <c r="B7" s="123" t="s">
        <v>9</v>
      </c>
      <c r="C7" s="123"/>
      <c r="D7" s="123"/>
      <c r="E7" s="123"/>
      <c r="F7" s="123"/>
      <c r="G7" s="23"/>
      <c r="H7" s="17"/>
      <c r="I7" s="17"/>
      <c r="J7" s="17"/>
      <c r="K7" s="17"/>
    </row>
    <row r="8" spans="1:11" ht="25.5" customHeight="1" x14ac:dyDescent="0.2">
      <c r="A8" s="3" t="s">
        <v>10</v>
      </c>
      <c r="B8" s="123" t="s">
        <v>182</v>
      </c>
      <c r="C8" s="123"/>
      <c r="D8" s="123"/>
      <c r="E8" s="123"/>
      <c r="F8" s="123"/>
      <c r="G8" s="23"/>
      <c r="H8" s="17"/>
      <c r="I8" s="17"/>
      <c r="J8" s="17"/>
      <c r="K8" s="17"/>
    </row>
    <row r="9" spans="1:11" ht="66.75" customHeight="1" x14ac:dyDescent="0.2">
      <c r="A9" s="122" t="s">
        <v>12</v>
      </c>
      <c r="B9" s="122"/>
      <c r="C9" s="122"/>
      <c r="D9" s="122"/>
      <c r="E9" s="122"/>
      <c r="F9" s="122"/>
      <c r="G9" s="23"/>
      <c r="H9" s="17"/>
      <c r="I9" s="17"/>
      <c r="J9" s="17"/>
      <c r="K9" s="17"/>
    </row>
    <row r="10" spans="1:11" s="76" customFormat="1" ht="36" customHeight="1" x14ac:dyDescent="0.2">
      <c r="A10" s="70" t="s">
        <v>13</v>
      </c>
      <c r="B10" s="71" t="s">
        <v>14</v>
      </c>
      <c r="C10" s="71" t="s">
        <v>15</v>
      </c>
      <c r="D10" s="72"/>
      <c r="E10" s="73" t="s">
        <v>16</v>
      </c>
      <c r="F10" s="74" t="s">
        <v>17</v>
      </c>
      <c r="G10" s="75"/>
      <c r="H10" s="75"/>
      <c r="I10" s="75"/>
      <c r="J10" s="75"/>
      <c r="K10" s="75"/>
    </row>
    <row r="11" spans="1:11" ht="27.75" customHeight="1" x14ac:dyDescent="0.2">
      <c r="A11" s="8" t="s">
        <v>18</v>
      </c>
      <c r="B11" s="44">
        <f>B15+B16+B17</f>
        <v>13030.590000000002</v>
      </c>
      <c r="C11" s="50" t="str">
        <f>IF(Travel!B6="",A34,Travel!B6)</f>
        <v>Figures exclude GST</v>
      </c>
      <c r="D11" s="6"/>
      <c r="E11" s="8" t="s">
        <v>19</v>
      </c>
      <c r="F11" s="33">
        <f>'Gifts and benefits'!C32</f>
        <v>9</v>
      </c>
      <c r="G11" s="29"/>
      <c r="H11" s="29"/>
      <c r="I11" s="29"/>
      <c r="J11" s="29"/>
      <c r="K11" s="29"/>
    </row>
    <row r="12" spans="1:11" ht="27.75" customHeight="1" x14ac:dyDescent="0.2">
      <c r="A12" s="8" t="s">
        <v>20</v>
      </c>
      <c r="B12" s="44">
        <f>Hospitality!B15</f>
        <v>0</v>
      </c>
      <c r="C12" s="50" t="str">
        <f>IF(Hospitality!B6="",A34,Hospitality!B6)</f>
        <v>Figures exclude GST</v>
      </c>
      <c r="D12" s="6"/>
      <c r="E12" s="8" t="s">
        <v>21</v>
      </c>
      <c r="F12" s="33">
        <f>'Gifts and benefits'!C33</f>
        <v>8</v>
      </c>
      <c r="G12" s="29"/>
      <c r="H12" s="29"/>
      <c r="I12" s="29"/>
      <c r="J12" s="29"/>
      <c r="K12" s="29"/>
    </row>
    <row r="13" spans="1:11" ht="27.75" customHeight="1" x14ac:dyDescent="0.2">
      <c r="A13" s="8" t="s">
        <v>22</v>
      </c>
      <c r="B13" s="44">
        <f>'All other expenses'!B16</f>
        <v>458.29</v>
      </c>
      <c r="C13" s="50" t="str">
        <f>IF('All other expenses'!B6="",A34,'All other expenses'!B6)</f>
        <v>Figures exclude GST</v>
      </c>
      <c r="D13" s="6"/>
      <c r="E13" s="8" t="s">
        <v>23</v>
      </c>
      <c r="F13" s="33">
        <f>'Gifts and benefits'!C34</f>
        <v>1</v>
      </c>
      <c r="G13" s="17"/>
      <c r="H13" s="17"/>
      <c r="I13" s="17"/>
      <c r="J13" s="17"/>
      <c r="K13" s="17"/>
    </row>
    <row r="14" spans="1:11" ht="12.75" customHeight="1" x14ac:dyDescent="0.2">
      <c r="A14" s="7"/>
      <c r="B14" s="45"/>
      <c r="C14" s="51"/>
      <c r="D14" s="34"/>
      <c r="E14" s="6"/>
      <c r="F14" s="35"/>
      <c r="G14" s="17"/>
      <c r="H14" s="17"/>
      <c r="I14" s="17"/>
      <c r="J14" s="17"/>
      <c r="K14" s="17"/>
    </row>
    <row r="15" spans="1:11" ht="27.75" customHeight="1" x14ac:dyDescent="0.2">
      <c r="A15" s="9" t="s">
        <v>24</v>
      </c>
      <c r="B15" s="46">
        <f>Travel!B23</f>
        <v>8566.4800000000014</v>
      </c>
      <c r="C15" s="52" t="str">
        <f>C11</f>
        <v>Figures exclude GST</v>
      </c>
      <c r="D15" s="6"/>
      <c r="E15" s="6" t="s">
        <v>183</v>
      </c>
      <c r="F15" s="35"/>
      <c r="G15" s="17"/>
      <c r="H15" s="17"/>
      <c r="I15" s="17"/>
      <c r="J15" s="17"/>
      <c r="K15" s="17"/>
    </row>
    <row r="16" spans="1:11" ht="27.75" customHeight="1" x14ac:dyDescent="0.2">
      <c r="A16" s="9" t="s">
        <v>25</v>
      </c>
      <c r="B16" s="46">
        <f>Travel!B55</f>
        <v>4323.6699999999992</v>
      </c>
      <c r="C16" s="52" t="str">
        <f>C11</f>
        <v>Figures exclude GST</v>
      </c>
      <c r="D16" s="36"/>
      <c r="E16" s="6"/>
      <c r="F16" s="37"/>
      <c r="G16" s="17"/>
      <c r="H16" s="17"/>
      <c r="I16" s="17"/>
      <c r="J16" s="17"/>
      <c r="K16" s="17"/>
    </row>
    <row r="17" spans="1:11" ht="27.75" customHeight="1" x14ac:dyDescent="0.2">
      <c r="A17" s="9" t="s">
        <v>26</v>
      </c>
      <c r="B17" s="46">
        <f>Travel!B65</f>
        <v>140.44</v>
      </c>
      <c r="C17" s="52"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27</v>
      </c>
      <c r="B19" s="19"/>
      <c r="C19" s="17"/>
      <c r="D19" s="17"/>
      <c r="E19" s="17"/>
      <c r="F19" s="17"/>
      <c r="G19" s="17"/>
      <c r="H19" s="17"/>
      <c r="I19" s="17"/>
      <c r="J19" s="17"/>
      <c r="K19" s="17"/>
    </row>
    <row r="20" spans="1:11" x14ac:dyDescent="0.2">
      <c r="A20" s="20" t="s">
        <v>28</v>
      </c>
      <c r="D20" s="17"/>
      <c r="E20" s="17"/>
      <c r="F20" s="17"/>
      <c r="G20" s="17"/>
      <c r="H20" s="17"/>
      <c r="I20" s="17"/>
      <c r="J20" s="17"/>
      <c r="K20" s="17"/>
    </row>
    <row r="21" spans="1:11" ht="12.6" customHeight="1" x14ac:dyDescent="0.2">
      <c r="A21" s="20" t="s">
        <v>29</v>
      </c>
      <c r="D21" s="17"/>
      <c r="E21" s="17"/>
      <c r="F21" s="17"/>
      <c r="G21" s="17"/>
      <c r="H21" s="17"/>
      <c r="I21" s="17"/>
      <c r="J21" s="17"/>
      <c r="K21" s="17"/>
    </row>
    <row r="22" spans="1:11" ht="12.6" customHeight="1" x14ac:dyDescent="0.2">
      <c r="A22" s="20" t="s">
        <v>30</v>
      </c>
      <c r="D22" s="17"/>
      <c r="E22" s="17"/>
      <c r="F22" s="17"/>
      <c r="G22" s="17"/>
      <c r="H22" s="17"/>
      <c r="I22" s="17"/>
      <c r="J22" s="17"/>
      <c r="K22" s="17"/>
    </row>
    <row r="23" spans="1:11" ht="12.6" customHeight="1" x14ac:dyDescent="0.2">
      <c r="A23" s="20" t="s">
        <v>31</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32</v>
      </c>
      <c r="B25" s="13"/>
      <c r="C25" s="13"/>
      <c r="D25" s="13"/>
      <c r="E25" s="13"/>
      <c r="F25" s="13"/>
      <c r="G25" s="17"/>
      <c r="H25" s="17"/>
      <c r="I25" s="17"/>
      <c r="J25" s="17"/>
      <c r="K25" s="17"/>
    </row>
    <row r="26" spans="1:11" ht="12.75" hidden="1" customHeight="1" x14ac:dyDescent="0.2">
      <c r="A26" s="11" t="s">
        <v>33</v>
      </c>
      <c r="B26" s="4"/>
      <c r="C26" s="4"/>
      <c r="D26" s="11"/>
      <c r="E26" s="11"/>
      <c r="F26" s="11"/>
      <c r="G26" s="17"/>
      <c r="H26" s="17"/>
      <c r="I26" s="17"/>
      <c r="J26" s="17"/>
      <c r="K26" s="17"/>
    </row>
    <row r="27" spans="1:11" hidden="1" x14ac:dyDescent="0.2">
      <c r="A27" s="10" t="s">
        <v>34</v>
      </c>
      <c r="B27" s="10"/>
      <c r="C27" s="10"/>
      <c r="D27" s="10"/>
      <c r="E27" s="10"/>
      <c r="F27" s="10"/>
      <c r="G27" s="17"/>
      <c r="H27" s="17"/>
      <c r="I27" s="17"/>
      <c r="J27" s="17"/>
      <c r="K27" s="17"/>
    </row>
    <row r="28" spans="1:11" hidden="1" x14ac:dyDescent="0.2">
      <c r="A28" s="10" t="s">
        <v>35</v>
      </c>
      <c r="B28" s="10"/>
      <c r="C28" s="10"/>
      <c r="D28" s="10"/>
      <c r="E28" s="10"/>
      <c r="F28" s="10"/>
      <c r="G28" s="17"/>
      <c r="H28" s="17"/>
      <c r="I28" s="17"/>
      <c r="J28" s="17"/>
      <c r="K28" s="17"/>
    </row>
    <row r="29" spans="1:11" hidden="1" x14ac:dyDescent="0.2">
      <c r="A29" s="11" t="s">
        <v>36</v>
      </c>
      <c r="B29" s="11"/>
      <c r="C29" s="11"/>
      <c r="D29" s="11"/>
      <c r="E29" s="11"/>
      <c r="F29" s="11"/>
      <c r="G29" s="17"/>
      <c r="H29" s="17"/>
      <c r="I29" s="17"/>
      <c r="J29" s="17"/>
      <c r="K29" s="17"/>
    </row>
    <row r="30" spans="1:11" hidden="1" x14ac:dyDescent="0.2">
      <c r="A30" s="11" t="s">
        <v>37</v>
      </c>
      <c r="B30" s="11"/>
      <c r="C30" s="11"/>
      <c r="D30" s="11"/>
      <c r="E30" s="11"/>
      <c r="F30" s="11"/>
      <c r="G30" s="17"/>
      <c r="H30" s="17"/>
      <c r="I30" s="17"/>
      <c r="J30" s="17"/>
      <c r="K30" s="17"/>
    </row>
    <row r="31" spans="1:11" hidden="1" x14ac:dyDescent="0.2">
      <c r="A31" s="10" t="s">
        <v>38</v>
      </c>
      <c r="B31" s="10"/>
      <c r="C31" s="10"/>
      <c r="D31" s="10"/>
      <c r="E31" s="10"/>
      <c r="F31" s="10"/>
      <c r="G31" s="17"/>
      <c r="H31" s="17"/>
      <c r="I31" s="17"/>
      <c r="J31" s="17"/>
      <c r="K31" s="17"/>
    </row>
    <row r="32" spans="1:11" hidden="1" x14ac:dyDescent="0.2">
      <c r="A32" s="10" t="s">
        <v>39</v>
      </c>
      <c r="B32" s="10"/>
      <c r="C32" s="10"/>
      <c r="D32" s="10"/>
      <c r="E32" s="10"/>
      <c r="F32" s="10"/>
      <c r="G32" s="17"/>
      <c r="H32" s="17"/>
      <c r="I32" s="17"/>
      <c r="J32" s="17"/>
      <c r="K32" s="17"/>
    </row>
    <row r="33" spans="1:11" hidden="1" x14ac:dyDescent="0.2">
      <c r="A33" s="10" t="s">
        <v>40</v>
      </c>
      <c r="B33" s="10"/>
      <c r="C33" s="10"/>
      <c r="D33" s="10"/>
      <c r="E33" s="10"/>
      <c r="F33" s="10"/>
      <c r="G33" s="17"/>
      <c r="H33" s="17"/>
      <c r="I33" s="17"/>
      <c r="J33" s="17"/>
      <c r="K33" s="17"/>
    </row>
    <row r="34" spans="1:11" hidden="1" x14ac:dyDescent="0.2">
      <c r="A34" s="11" t="s">
        <v>41</v>
      </c>
      <c r="B34" s="11"/>
      <c r="C34" s="11"/>
      <c r="D34" s="11"/>
      <c r="E34" s="11"/>
      <c r="F34" s="11"/>
      <c r="G34" s="17"/>
      <c r="H34" s="17"/>
      <c r="I34" s="17"/>
      <c r="J34" s="17"/>
      <c r="K34" s="17"/>
    </row>
    <row r="35" spans="1:11" hidden="1" x14ac:dyDescent="0.2">
      <c r="A35" s="11" t="s">
        <v>42</v>
      </c>
      <c r="B35" s="11"/>
      <c r="C35" s="11"/>
      <c r="D35" s="11"/>
      <c r="E35" s="11"/>
      <c r="F35" s="11"/>
      <c r="G35" s="17"/>
      <c r="H35" s="17"/>
      <c r="I35" s="17"/>
      <c r="J35" s="17"/>
      <c r="K35" s="17"/>
    </row>
    <row r="36" spans="1:11" hidden="1" x14ac:dyDescent="0.2">
      <c r="A36" s="10" t="s">
        <v>43</v>
      </c>
      <c r="B36" s="48"/>
      <c r="C36" s="48"/>
      <c r="D36" s="48"/>
      <c r="E36" s="48"/>
      <c r="F36" s="48"/>
      <c r="G36" s="17"/>
      <c r="H36" s="17"/>
      <c r="I36" s="17"/>
      <c r="J36" s="17"/>
      <c r="K36" s="17"/>
    </row>
    <row r="37" spans="1:11" hidden="1" x14ac:dyDescent="0.2">
      <c r="A37" s="10" t="s">
        <v>9</v>
      </c>
      <c r="B37" s="48"/>
      <c r="C37" s="48"/>
      <c r="D37" s="48"/>
      <c r="E37" s="48"/>
      <c r="F37" s="48"/>
      <c r="G37" s="17"/>
      <c r="H37" s="17"/>
      <c r="I37" s="17"/>
      <c r="J37" s="17"/>
      <c r="K37" s="17"/>
    </row>
    <row r="38" spans="1:11" hidden="1" x14ac:dyDescent="0.2">
      <c r="A38" s="10" t="s">
        <v>11</v>
      </c>
      <c r="B38" s="48"/>
      <c r="C38" s="48"/>
      <c r="D38" s="48"/>
      <c r="E38" s="48"/>
      <c r="F38" s="48"/>
      <c r="G38" s="17"/>
      <c r="H38" s="17"/>
      <c r="I38" s="17"/>
      <c r="J38" s="17"/>
      <c r="K38" s="17"/>
    </row>
    <row r="39" spans="1:11" hidden="1" x14ac:dyDescent="0.2">
      <c r="A39" s="11" t="s">
        <v>44</v>
      </c>
      <c r="B39" s="4"/>
      <c r="C39" s="4"/>
      <c r="D39" s="4"/>
      <c r="E39" s="4"/>
      <c r="F39" s="4"/>
      <c r="G39" s="17"/>
      <c r="H39" s="17"/>
      <c r="I39" s="17"/>
      <c r="J39" s="17"/>
      <c r="K39" s="17"/>
    </row>
    <row r="40" spans="1:11" hidden="1" x14ac:dyDescent="0.2">
      <c r="A40" s="4" t="s">
        <v>45</v>
      </c>
      <c r="B40" s="4"/>
      <c r="C40" s="4"/>
      <c r="D40" s="4"/>
      <c r="E40" s="4"/>
      <c r="F40" s="4"/>
      <c r="G40" s="17"/>
      <c r="H40" s="17"/>
      <c r="I40" s="17"/>
      <c r="J40" s="17"/>
      <c r="K40" s="17"/>
    </row>
    <row r="41" spans="1:11" hidden="1" x14ac:dyDescent="0.2">
      <c r="A41" s="4" t="s">
        <v>46</v>
      </c>
      <c r="B41" s="4"/>
      <c r="C41" s="4"/>
      <c r="D41" s="4"/>
      <c r="E41" s="4"/>
      <c r="F41" s="4"/>
      <c r="G41" s="17"/>
      <c r="H41" s="17"/>
      <c r="I41" s="17"/>
      <c r="J41" s="17"/>
      <c r="K41" s="17"/>
    </row>
    <row r="42" spans="1:11" hidden="1" x14ac:dyDescent="0.2">
      <c r="A42" s="4" t="s">
        <v>47</v>
      </c>
      <c r="B42" s="4"/>
      <c r="C42" s="4"/>
      <c r="D42" s="4"/>
      <c r="E42" s="4"/>
      <c r="F42" s="4"/>
      <c r="G42" s="17"/>
      <c r="H42" s="17"/>
      <c r="I42" s="17"/>
      <c r="J42" s="17"/>
      <c r="K42" s="17"/>
    </row>
    <row r="43" spans="1:11" hidden="1" x14ac:dyDescent="0.2">
      <c r="A43" s="4" t="s">
        <v>48</v>
      </c>
      <c r="B43" s="4"/>
      <c r="C43" s="4"/>
      <c r="D43" s="4"/>
      <c r="E43" s="4"/>
      <c r="F43" s="4"/>
      <c r="G43" s="17"/>
      <c r="H43" s="17"/>
      <c r="I43" s="17"/>
      <c r="J43" s="17"/>
      <c r="K43" s="17"/>
    </row>
    <row r="44" spans="1:11" hidden="1" x14ac:dyDescent="0.2">
      <c r="A44" s="4" t="s">
        <v>49</v>
      </c>
      <c r="B44" s="4"/>
      <c r="C44" s="4"/>
      <c r="D44" s="4"/>
      <c r="E44" s="4"/>
      <c r="F44" s="4"/>
      <c r="G44" s="17"/>
      <c r="H44" s="17"/>
      <c r="I44" s="17"/>
      <c r="J44" s="17"/>
      <c r="K44" s="17"/>
    </row>
    <row r="45" spans="1:11" hidden="1" x14ac:dyDescent="0.2">
      <c r="A45" s="49" t="s">
        <v>50</v>
      </c>
      <c r="B45" s="48"/>
      <c r="C45" s="48"/>
      <c r="D45" s="48"/>
      <c r="E45" s="48"/>
      <c r="F45" s="48"/>
      <c r="G45" s="17"/>
      <c r="H45" s="17"/>
      <c r="I45" s="17"/>
      <c r="J45" s="17"/>
      <c r="K45" s="17"/>
    </row>
    <row r="46" spans="1:11" hidden="1" x14ac:dyDescent="0.2">
      <c r="A46" s="48" t="s">
        <v>51</v>
      </c>
      <c r="B46" s="48"/>
      <c r="C46" s="48"/>
      <c r="D46" s="48"/>
      <c r="E46" s="48"/>
      <c r="F46" s="48"/>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4" t="s">
        <v>52</v>
      </c>
      <c r="B48" s="48"/>
      <c r="C48" s="48"/>
      <c r="D48" s="48"/>
      <c r="E48" s="48"/>
      <c r="F48" s="48"/>
      <c r="G48" s="17"/>
      <c r="H48" s="17"/>
      <c r="I48" s="17"/>
      <c r="J48" s="17"/>
      <c r="K48" s="17"/>
    </row>
    <row r="49" spans="1:11" ht="25.5" hidden="1" x14ac:dyDescent="0.2">
      <c r="A49" s="64" t="s">
        <v>53</v>
      </c>
      <c r="B49" s="48"/>
      <c r="C49" s="48"/>
      <c r="D49" s="48"/>
      <c r="E49" s="48"/>
      <c r="F49" s="48"/>
      <c r="G49" s="17"/>
      <c r="H49" s="17"/>
      <c r="I49" s="17"/>
      <c r="J49" s="17"/>
      <c r="K49" s="17"/>
    </row>
    <row r="50" spans="1:11" ht="25.5" hidden="1" x14ac:dyDescent="0.2">
      <c r="A50" s="65" t="s">
        <v>54</v>
      </c>
      <c r="B50" s="4"/>
      <c r="C50" s="4"/>
      <c r="D50" s="4"/>
      <c r="E50" s="4"/>
      <c r="F50" s="4"/>
      <c r="G50" s="17"/>
      <c r="H50" s="17"/>
      <c r="I50" s="17"/>
      <c r="J50" s="17"/>
      <c r="K50" s="17"/>
    </row>
    <row r="51" spans="1:11" ht="25.5" hidden="1" x14ac:dyDescent="0.2">
      <c r="A51" s="65" t="s">
        <v>55</v>
      </c>
      <c r="B51" s="4"/>
      <c r="C51" s="4"/>
      <c r="D51" s="4"/>
      <c r="E51" s="4"/>
      <c r="F51" s="4"/>
      <c r="G51" s="17"/>
      <c r="H51" s="17"/>
      <c r="I51" s="17"/>
      <c r="J51" s="17"/>
      <c r="K51" s="17"/>
    </row>
    <row r="52" spans="1:11" ht="38.25" hidden="1" x14ac:dyDescent="0.2">
      <c r="A52" s="65" t="s">
        <v>56</v>
      </c>
      <c r="B52" s="57"/>
      <c r="C52" s="57"/>
      <c r="D52" s="57"/>
      <c r="E52" s="11"/>
      <c r="F52" s="11"/>
      <c r="G52" s="17"/>
      <c r="H52" s="17"/>
      <c r="I52" s="17"/>
      <c r="J52" s="17"/>
      <c r="K52" s="17"/>
    </row>
    <row r="53" spans="1:11" hidden="1" x14ac:dyDescent="0.2">
      <c r="A53" s="62" t="s">
        <v>57</v>
      </c>
      <c r="B53" s="56"/>
      <c r="C53" s="56"/>
      <c r="D53" s="56"/>
      <c r="E53" s="10"/>
      <c r="F53" s="10" t="b">
        <v>1</v>
      </c>
      <c r="G53" s="17"/>
      <c r="H53" s="17"/>
      <c r="I53" s="17"/>
      <c r="J53" s="17"/>
      <c r="K53" s="17"/>
    </row>
    <row r="54" spans="1:11" hidden="1" x14ac:dyDescent="0.2">
      <c r="A54" s="63" t="s">
        <v>58</v>
      </c>
      <c r="B54" s="62"/>
      <c r="C54" s="62"/>
      <c r="D54" s="62"/>
      <c r="E54" s="10"/>
      <c r="F54" s="10" t="b">
        <v>0</v>
      </c>
      <c r="G54" s="17"/>
      <c r="H54" s="17"/>
      <c r="I54" s="17"/>
      <c r="J54" s="17"/>
      <c r="K54" s="17"/>
    </row>
    <row r="55" spans="1:11" hidden="1" x14ac:dyDescent="0.2">
      <c r="A55" s="66"/>
      <c r="B55" s="58">
        <f>COUNT(Travel!B12:B22)</f>
        <v>7</v>
      </c>
      <c r="C55" s="58"/>
      <c r="D55" s="58">
        <f>COUNTIF(Travel!D12:D22,"*")</f>
        <v>7</v>
      </c>
      <c r="E55" s="59"/>
      <c r="F55" s="59" t="b">
        <f>MIN(B55,D55)=MAX(B55,D55)</f>
        <v>1</v>
      </c>
      <c r="G55" s="17"/>
      <c r="H55" s="17"/>
      <c r="I55" s="17"/>
      <c r="J55" s="17"/>
      <c r="K55" s="17"/>
    </row>
    <row r="56" spans="1:11" hidden="1" x14ac:dyDescent="0.2">
      <c r="A56" s="66" t="s">
        <v>59</v>
      </c>
      <c r="B56" s="58">
        <f>COUNT(Travel!B27:B54)</f>
        <v>18</v>
      </c>
      <c r="C56" s="58"/>
      <c r="D56" s="58">
        <f>COUNTIF(Travel!D27:D54,"*")</f>
        <v>18</v>
      </c>
      <c r="E56" s="59"/>
      <c r="F56" s="59" t="b">
        <f>MIN(B56,D56)=MAX(B56,D56)</f>
        <v>1</v>
      </c>
    </row>
    <row r="57" spans="1:11" hidden="1" x14ac:dyDescent="0.2">
      <c r="A57" s="67"/>
      <c r="B57" s="58">
        <f>COUNT(Travel!B59:B64)</f>
        <v>2</v>
      </c>
      <c r="C57" s="58"/>
      <c r="D57" s="58">
        <f>COUNTIF(Travel!D59:D64,"*")</f>
        <v>2</v>
      </c>
      <c r="E57" s="59"/>
      <c r="F57" s="59" t="b">
        <f>MIN(B57,D57)=MAX(B57,D57)</f>
        <v>1</v>
      </c>
    </row>
    <row r="58" spans="1:11" hidden="1" x14ac:dyDescent="0.2">
      <c r="A58" s="68" t="s">
        <v>60</v>
      </c>
      <c r="B58" s="60">
        <f>COUNT(Hospitality!B11:B14)</f>
        <v>0</v>
      </c>
      <c r="C58" s="60"/>
      <c r="D58" s="60">
        <f>COUNTIF(Hospitality!D11:D14,"*")</f>
        <v>0</v>
      </c>
      <c r="E58" s="61"/>
      <c r="F58" s="61" t="b">
        <f>MIN(B58,D58)=MAX(B58,D58)</f>
        <v>1</v>
      </c>
    </row>
    <row r="59" spans="1:11" hidden="1" x14ac:dyDescent="0.2">
      <c r="A59" s="69" t="s">
        <v>61</v>
      </c>
      <c r="B59" s="59">
        <f>COUNT('All other expenses'!B11:B15)</f>
        <v>1</v>
      </c>
      <c r="C59" s="59"/>
      <c r="D59" s="59">
        <f>COUNTIF('All other expenses'!D11:D15,"*")</f>
        <v>1</v>
      </c>
      <c r="E59" s="59"/>
      <c r="F59" s="59" t="b">
        <f>MIN(B59,D59)=MAX(B59,D59)</f>
        <v>1</v>
      </c>
    </row>
    <row r="60" spans="1:11" hidden="1" x14ac:dyDescent="0.2">
      <c r="A60" s="68" t="s">
        <v>62</v>
      </c>
      <c r="B60" s="60">
        <f>COUNTIF('Gifts and benefits'!B11:B31,"*")</f>
        <v>9</v>
      </c>
      <c r="C60" s="60">
        <f>COUNTIF('Gifts and benefits'!C11:C31,"*")</f>
        <v>9</v>
      </c>
      <c r="D60" s="60"/>
      <c r="E60" s="60">
        <f>COUNTA('Gifts and benefits'!E11:E31)</f>
        <v>9</v>
      </c>
      <c r="F60" s="61"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4"/>
  <sheetViews>
    <sheetView zoomScaleNormal="100" workbookViewId="0">
      <selection activeCell="B6" sqref="B6:E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28" t="s">
        <v>63</v>
      </c>
      <c r="B1" s="128"/>
      <c r="C1" s="128"/>
      <c r="D1" s="128"/>
      <c r="E1" s="128"/>
      <c r="F1" s="17"/>
    </row>
    <row r="2" spans="1:6" ht="21" customHeight="1" x14ac:dyDescent="0.2">
      <c r="A2" s="3" t="s">
        <v>64</v>
      </c>
      <c r="B2" s="130" t="str">
        <f>'Summary and sign-off'!B2:F2</f>
        <v>Public Service Commission Te Kawa Mataaho</v>
      </c>
      <c r="C2" s="130"/>
      <c r="D2" s="130"/>
      <c r="E2" s="130"/>
      <c r="F2" s="17"/>
    </row>
    <row r="3" spans="1:6" ht="31.5" x14ac:dyDescent="0.2">
      <c r="A3" s="3" t="s">
        <v>65</v>
      </c>
      <c r="B3" s="130" t="str">
        <f>'Summary and sign-off'!B3:F3</f>
        <v>Sir Brian Roche KNZM</v>
      </c>
      <c r="C3" s="130"/>
      <c r="D3" s="130"/>
      <c r="E3" s="130"/>
      <c r="F3" s="17"/>
    </row>
    <row r="4" spans="1:6" ht="21" customHeight="1" x14ac:dyDescent="0.2">
      <c r="A4" s="3" t="s">
        <v>66</v>
      </c>
      <c r="B4" s="130">
        <f>'Summary and sign-off'!B4:F4</f>
        <v>45600</v>
      </c>
      <c r="C4" s="130"/>
      <c r="D4" s="130"/>
      <c r="E4" s="130"/>
      <c r="F4" s="17"/>
    </row>
    <row r="5" spans="1:6" ht="21" customHeight="1" x14ac:dyDescent="0.2">
      <c r="A5" s="3" t="s">
        <v>67</v>
      </c>
      <c r="B5" s="130">
        <f>'Summary and sign-off'!B5:F5</f>
        <v>45838</v>
      </c>
      <c r="C5" s="130"/>
      <c r="D5" s="130"/>
      <c r="E5" s="130"/>
      <c r="F5" s="17"/>
    </row>
    <row r="6" spans="1:6" ht="21" customHeight="1" x14ac:dyDescent="0.2">
      <c r="A6" s="3" t="s">
        <v>68</v>
      </c>
      <c r="B6" s="123" t="s">
        <v>35</v>
      </c>
      <c r="C6" s="123"/>
      <c r="D6" s="123"/>
      <c r="E6" s="123"/>
      <c r="F6" s="17"/>
    </row>
    <row r="7" spans="1:6" ht="21" customHeight="1" x14ac:dyDescent="0.2">
      <c r="A7" s="3" t="s">
        <v>7</v>
      </c>
      <c r="B7" s="123" t="s">
        <v>37</v>
      </c>
      <c r="C7" s="123"/>
      <c r="D7" s="123"/>
      <c r="E7" s="123"/>
      <c r="F7" s="17"/>
    </row>
    <row r="8" spans="1:6" ht="36" customHeight="1" x14ac:dyDescent="0.2">
      <c r="A8" s="131" t="s">
        <v>69</v>
      </c>
      <c r="B8" s="132"/>
      <c r="C8" s="132"/>
      <c r="D8" s="132"/>
      <c r="E8" s="132"/>
      <c r="F8" s="19"/>
    </row>
    <row r="9" spans="1:6" ht="36" customHeight="1" x14ac:dyDescent="0.2">
      <c r="A9" s="133" t="s">
        <v>70</v>
      </c>
      <c r="B9" s="134"/>
      <c r="C9" s="134"/>
      <c r="D9" s="134"/>
      <c r="E9" s="134"/>
      <c r="F9" s="19"/>
    </row>
    <row r="10" spans="1:6" ht="24.75" customHeight="1" x14ac:dyDescent="0.2">
      <c r="A10" s="129" t="s">
        <v>71</v>
      </c>
      <c r="B10" s="136"/>
      <c r="C10" s="129"/>
      <c r="D10" s="129"/>
      <c r="E10" s="129"/>
      <c r="F10" s="29"/>
    </row>
    <row r="11" spans="1:6" ht="28.5" customHeight="1" x14ac:dyDescent="0.2">
      <c r="A11" s="24" t="s">
        <v>72</v>
      </c>
      <c r="B11" s="24" t="s">
        <v>73</v>
      </c>
      <c r="C11" s="24" t="s">
        <v>74</v>
      </c>
      <c r="D11" s="24" t="s">
        <v>75</v>
      </c>
      <c r="E11" s="24" t="s">
        <v>76</v>
      </c>
      <c r="F11" s="30"/>
    </row>
    <row r="12" spans="1:6" s="2" customFormat="1" x14ac:dyDescent="0.2">
      <c r="A12" s="99"/>
      <c r="B12" s="100"/>
      <c r="C12" s="101"/>
      <c r="D12" s="101"/>
      <c r="E12" s="102"/>
      <c r="F12" s="1"/>
    </row>
    <row r="13" spans="1:6" s="2" customFormat="1" x14ac:dyDescent="0.2">
      <c r="A13" s="119" t="s">
        <v>77</v>
      </c>
      <c r="B13" s="100">
        <v>1838.15</v>
      </c>
      <c r="C13" s="137" t="s">
        <v>78</v>
      </c>
      <c r="D13" s="101" t="s">
        <v>79</v>
      </c>
      <c r="E13" s="102" t="s">
        <v>80</v>
      </c>
      <c r="F13" s="1"/>
    </row>
    <row r="14" spans="1:6" s="2" customFormat="1" x14ac:dyDescent="0.2">
      <c r="A14" s="99"/>
      <c r="B14" s="100">
        <v>360.65</v>
      </c>
      <c r="C14" s="138"/>
      <c r="D14" s="101" t="s">
        <v>81</v>
      </c>
      <c r="E14" s="102" t="s">
        <v>82</v>
      </c>
      <c r="F14" s="1"/>
    </row>
    <row r="15" spans="1:6" s="2" customFormat="1" x14ac:dyDescent="0.2">
      <c r="A15" s="99"/>
      <c r="B15" s="100">
        <v>16.52</v>
      </c>
      <c r="C15" s="138"/>
      <c r="D15" s="101" t="s">
        <v>83</v>
      </c>
      <c r="E15" s="102" t="s">
        <v>82</v>
      </c>
      <c r="F15" s="1"/>
    </row>
    <row r="16" spans="1:6" s="2" customFormat="1" x14ac:dyDescent="0.2">
      <c r="A16" s="99"/>
      <c r="B16" s="100">
        <v>69.28</v>
      </c>
      <c r="C16" s="139"/>
      <c r="D16" s="101" t="s">
        <v>84</v>
      </c>
      <c r="E16" s="102" t="s">
        <v>85</v>
      </c>
      <c r="F16" s="1"/>
    </row>
    <row r="17" spans="1:6" s="2" customFormat="1" x14ac:dyDescent="0.2">
      <c r="A17" s="99"/>
      <c r="B17" s="100"/>
      <c r="C17" s="101"/>
      <c r="D17" s="101"/>
      <c r="E17" s="102"/>
      <c r="F17" s="1"/>
    </row>
    <row r="18" spans="1:6" s="2" customFormat="1" x14ac:dyDescent="0.2">
      <c r="A18" s="119" t="s">
        <v>86</v>
      </c>
      <c r="B18" s="100">
        <v>5561.93</v>
      </c>
      <c r="C18" s="137" t="s">
        <v>87</v>
      </c>
      <c r="D18" s="101" t="s">
        <v>88</v>
      </c>
      <c r="E18" s="151" t="s">
        <v>89</v>
      </c>
      <c r="F18" s="1"/>
    </row>
    <row r="19" spans="1:6" s="2" customFormat="1" x14ac:dyDescent="0.2">
      <c r="A19" s="99"/>
      <c r="B19" s="100">
        <v>680.76</v>
      </c>
      <c r="C19" s="138"/>
      <c r="D19" s="101" t="s">
        <v>81</v>
      </c>
      <c r="E19" s="152"/>
      <c r="F19" s="1"/>
    </row>
    <row r="20" spans="1:6" s="2" customFormat="1" ht="12.75" customHeight="1" x14ac:dyDescent="0.2">
      <c r="A20" s="99"/>
      <c r="B20" s="100">
        <v>39.19</v>
      </c>
      <c r="C20" s="139"/>
      <c r="D20" s="101" t="s">
        <v>179</v>
      </c>
      <c r="E20" s="153"/>
      <c r="F20" s="1"/>
    </row>
    <row r="21" spans="1:6" s="2" customFormat="1" x14ac:dyDescent="0.2">
      <c r="A21" s="103"/>
      <c r="B21" s="100"/>
      <c r="C21" s="101"/>
      <c r="D21" s="101"/>
      <c r="E21" s="102"/>
      <c r="F21" s="1"/>
    </row>
    <row r="22" spans="1:6" s="2" customFormat="1" hidden="1" x14ac:dyDescent="0.2">
      <c r="A22" s="86"/>
      <c r="B22" s="87"/>
      <c r="C22" s="88"/>
      <c r="D22" s="88"/>
      <c r="E22" s="89"/>
      <c r="F22" s="1"/>
    </row>
    <row r="23" spans="1:6" ht="19.5" customHeight="1" x14ac:dyDescent="0.2">
      <c r="A23" s="54" t="s">
        <v>90</v>
      </c>
      <c r="B23" s="55">
        <f>SUM(B12:B22)</f>
        <v>8566.4800000000014</v>
      </c>
      <c r="C23" s="110" t="str">
        <f>IF(SUBTOTAL(3,B12:B22)=SUBTOTAL(103,B12:B22),'Summary and sign-off'!$A$48,'Summary and sign-off'!$A$49)</f>
        <v>Check - there are no hidden rows with data</v>
      </c>
      <c r="D23" s="135" t="str">
        <f>IF('Summary and sign-off'!F55='Summary and sign-off'!F54,'Summary and sign-off'!A51,'Summary and sign-off'!A50)</f>
        <v>Check - each entry provides sufficient information</v>
      </c>
      <c r="E23" s="135"/>
      <c r="F23" s="17"/>
    </row>
    <row r="24" spans="1:6" ht="10.5" customHeight="1" x14ac:dyDescent="0.2">
      <c r="A24" s="17"/>
      <c r="B24" s="19"/>
      <c r="C24" s="17"/>
      <c r="D24" s="17"/>
      <c r="E24" s="17"/>
      <c r="F24" s="17"/>
    </row>
    <row r="25" spans="1:6" ht="24.75" customHeight="1" x14ac:dyDescent="0.2">
      <c r="A25" s="129" t="s">
        <v>91</v>
      </c>
      <c r="B25" s="129"/>
      <c r="C25" s="129"/>
      <c r="D25" s="129"/>
      <c r="E25" s="129"/>
      <c r="F25" s="29"/>
    </row>
    <row r="26" spans="1:6" ht="32.450000000000003" customHeight="1" x14ac:dyDescent="0.2">
      <c r="A26" s="24" t="s">
        <v>72</v>
      </c>
      <c r="B26" s="24" t="s">
        <v>14</v>
      </c>
      <c r="C26" s="24" t="s">
        <v>92</v>
      </c>
      <c r="D26" s="24" t="s">
        <v>75</v>
      </c>
      <c r="E26" s="24" t="s">
        <v>76</v>
      </c>
      <c r="F26" s="30"/>
    </row>
    <row r="27" spans="1:6" s="2" customFormat="1" x14ac:dyDescent="0.2">
      <c r="A27" s="99"/>
      <c r="B27" s="100"/>
      <c r="C27" s="101"/>
      <c r="D27" s="101"/>
      <c r="E27" s="102"/>
      <c r="F27" s="1"/>
    </row>
    <row r="28" spans="1:6" s="2" customFormat="1" x14ac:dyDescent="0.2">
      <c r="A28" s="140">
        <v>45609</v>
      </c>
      <c r="B28" s="100">
        <v>731.14</v>
      </c>
      <c r="C28" s="137" t="s">
        <v>93</v>
      </c>
      <c r="D28" s="101" t="s">
        <v>88</v>
      </c>
      <c r="E28" s="102" t="s">
        <v>94</v>
      </c>
      <c r="F28" s="1"/>
    </row>
    <row r="29" spans="1:6" s="2" customFormat="1" x14ac:dyDescent="0.2">
      <c r="A29" s="141"/>
      <c r="B29" s="100">
        <v>53.91</v>
      </c>
      <c r="C29" s="139"/>
      <c r="D29" s="101" t="s">
        <v>84</v>
      </c>
      <c r="E29" s="102" t="s">
        <v>85</v>
      </c>
      <c r="F29" s="1"/>
    </row>
    <row r="30" spans="1:6" s="2" customFormat="1" x14ac:dyDescent="0.2">
      <c r="A30" s="99"/>
      <c r="B30" s="100"/>
      <c r="C30" s="101"/>
      <c r="D30" s="101"/>
      <c r="E30" s="102"/>
      <c r="F30" s="1"/>
    </row>
    <row r="31" spans="1:6" s="2" customFormat="1" x14ac:dyDescent="0.2">
      <c r="A31" s="143">
        <v>45621</v>
      </c>
      <c r="B31" s="100">
        <v>643.46</v>
      </c>
      <c r="C31" s="137" t="s">
        <v>93</v>
      </c>
      <c r="D31" s="101" t="s">
        <v>88</v>
      </c>
      <c r="E31" s="102" t="s">
        <v>82</v>
      </c>
      <c r="F31" s="1"/>
    </row>
    <row r="32" spans="1:6" s="2" customFormat="1" x14ac:dyDescent="0.2">
      <c r="A32" s="144"/>
      <c r="B32" s="100">
        <v>53.91</v>
      </c>
      <c r="C32" s="139"/>
      <c r="D32" s="101" t="s">
        <v>84</v>
      </c>
      <c r="E32" s="102" t="s">
        <v>85</v>
      </c>
      <c r="F32" s="1"/>
    </row>
    <row r="33" spans="1:6" s="2" customFormat="1" x14ac:dyDescent="0.2">
      <c r="A33" s="121"/>
      <c r="B33" s="100"/>
      <c r="C33" s="120"/>
      <c r="D33" s="101"/>
      <c r="E33" s="102"/>
      <c r="F33" s="1"/>
    </row>
    <row r="34" spans="1:6" s="2" customFormat="1" x14ac:dyDescent="0.2">
      <c r="A34" s="140">
        <v>45673</v>
      </c>
      <c r="B34" s="100">
        <v>552.77</v>
      </c>
      <c r="C34" s="137" t="s">
        <v>95</v>
      </c>
      <c r="D34" s="101" t="s">
        <v>88</v>
      </c>
      <c r="E34" s="102" t="s">
        <v>96</v>
      </c>
      <c r="F34" s="1"/>
    </row>
    <row r="35" spans="1:6" s="2" customFormat="1" x14ac:dyDescent="0.2">
      <c r="A35" s="141"/>
      <c r="B35" s="100">
        <v>53.91</v>
      </c>
      <c r="C35" s="139"/>
      <c r="D35" s="101" t="s">
        <v>84</v>
      </c>
      <c r="E35" s="102" t="s">
        <v>85</v>
      </c>
      <c r="F35" s="1"/>
    </row>
    <row r="36" spans="1:6" s="2" customFormat="1" x14ac:dyDescent="0.2">
      <c r="A36" s="99"/>
      <c r="B36" s="100"/>
      <c r="C36" s="101"/>
      <c r="D36" s="101"/>
      <c r="E36" s="102"/>
      <c r="F36" s="1"/>
    </row>
    <row r="37" spans="1:6" s="2" customFormat="1" ht="24.95" customHeight="1" x14ac:dyDescent="0.2">
      <c r="A37" s="140">
        <v>45708</v>
      </c>
      <c r="B37" s="100">
        <v>342.35</v>
      </c>
      <c r="C37" s="137" t="s">
        <v>97</v>
      </c>
      <c r="D37" s="101" t="s">
        <v>88</v>
      </c>
      <c r="E37" s="102" t="s">
        <v>82</v>
      </c>
      <c r="F37" s="1"/>
    </row>
    <row r="38" spans="1:6" s="2" customFormat="1" ht="25.5" x14ac:dyDescent="0.2">
      <c r="A38" s="142"/>
      <c r="B38" s="100">
        <v>51.48</v>
      </c>
      <c r="C38" s="138"/>
      <c r="D38" s="101" t="s">
        <v>98</v>
      </c>
      <c r="E38" s="102" t="s">
        <v>82</v>
      </c>
      <c r="F38" s="1"/>
    </row>
    <row r="39" spans="1:6" s="2" customFormat="1" x14ac:dyDescent="0.2">
      <c r="A39" s="141"/>
      <c r="B39" s="100">
        <v>53.91</v>
      </c>
      <c r="C39" s="139"/>
      <c r="D39" s="101" t="s">
        <v>84</v>
      </c>
      <c r="E39" s="102" t="s">
        <v>85</v>
      </c>
      <c r="F39" s="1"/>
    </row>
    <row r="40" spans="1:6" s="2" customFormat="1" x14ac:dyDescent="0.2">
      <c r="A40" s="99"/>
      <c r="B40" s="100"/>
      <c r="C40" s="101"/>
      <c r="D40" s="101"/>
      <c r="E40" s="102"/>
      <c r="F40" s="1"/>
    </row>
    <row r="41" spans="1:6" s="2" customFormat="1" x14ac:dyDescent="0.2">
      <c r="A41" s="140" t="s">
        <v>99</v>
      </c>
      <c r="B41" s="100">
        <v>561.89</v>
      </c>
      <c r="C41" s="137" t="s">
        <v>100</v>
      </c>
      <c r="D41" s="101" t="s">
        <v>88</v>
      </c>
      <c r="E41" s="102" t="s">
        <v>82</v>
      </c>
      <c r="F41" s="1"/>
    </row>
    <row r="42" spans="1:6" s="2" customFormat="1" ht="25.5" x14ac:dyDescent="0.2">
      <c r="A42" s="142"/>
      <c r="B42" s="100">
        <v>0</v>
      </c>
      <c r="C42" s="138"/>
      <c r="D42" s="101" t="s">
        <v>101</v>
      </c>
      <c r="E42" s="102" t="s">
        <v>82</v>
      </c>
      <c r="F42" s="1"/>
    </row>
    <row r="43" spans="1:6" s="2" customFormat="1" x14ac:dyDescent="0.2">
      <c r="A43" s="142"/>
      <c r="B43" s="100">
        <v>25.94</v>
      </c>
      <c r="C43" s="138"/>
      <c r="D43" s="101" t="s">
        <v>102</v>
      </c>
      <c r="E43" s="102" t="s">
        <v>85</v>
      </c>
      <c r="F43" s="1"/>
    </row>
    <row r="44" spans="1:6" s="2" customFormat="1" x14ac:dyDescent="0.2">
      <c r="A44" s="141"/>
      <c r="B44" s="100">
        <v>55.25</v>
      </c>
      <c r="C44" s="139"/>
      <c r="D44" s="101" t="s">
        <v>103</v>
      </c>
      <c r="E44" s="102" t="s">
        <v>82</v>
      </c>
      <c r="F44" s="1"/>
    </row>
    <row r="45" spans="1:6" s="2" customFormat="1" x14ac:dyDescent="0.2">
      <c r="A45" s="99"/>
      <c r="B45" s="100"/>
      <c r="C45" s="101"/>
      <c r="D45" s="101"/>
      <c r="E45" s="102"/>
      <c r="F45" s="1"/>
    </row>
    <row r="46" spans="1:6" s="2" customFormat="1" x14ac:dyDescent="0.2">
      <c r="A46" s="140">
        <v>45744</v>
      </c>
      <c r="B46" s="100">
        <v>335.83</v>
      </c>
      <c r="C46" s="137" t="s">
        <v>104</v>
      </c>
      <c r="D46" s="101" t="s">
        <v>88</v>
      </c>
      <c r="E46" s="102" t="s">
        <v>82</v>
      </c>
      <c r="F46" s="1"/>
    </row>
    <row r="47" spans="1:6" s="2" customFormat="1" x14ac:dyDescent="0.2">
      <c r="A47" s="142"/>
      <c r="B47" s="100">
        <v>37.229999999999997</v>
      </c>
      <c r="C47" s="138"/>
      <c r="D47" s="101" t="s">
        <v>105</v>
      </c>
      <c r="E47" s="102" t="s">
        <v>85</v>
      </c>
      <c r="F47" s="1"/>
    </row>
    <row r="48" spans="1:6" s="2" customFormat="1" x14ac:dyDescent="0.2">
      <c r="A48" s="141"/>
      <c r="B48" s="100">
        <v>24</v>
      </c>
      <c r="C48" s="139"/>
      <c r="D48" s="101" t="s">
        <v>106</v>
      </c>
      <c r="E48" s="102" t="s">
        <v>85</v>
      </c>
      <c r="F48" s="1"/>
    </row>
    <row r="49" spans="1:6" s="2" customFormat="1" x14ac:dyDescent="0.2">
      <c r="A49" s="99"/>
      <c r="B49" s="100"/>
      <c r="C49" s="101"/>
      <c r="D49" s="101"/>
      <c r="E49" s="102"/>
      <c r="F49" s="1"/>
    </row>
    <row r="50" spans="1:6" s="2" customFormat="1" x14ac:dyDescent="0.2">
      <c r="A50" s="99">
        <v>45770</v>
      </c>
      <c r="B50" s="100">
        <v>468.79</v>
      </c>
      <c r="C50" s="101" t="s">
        <v>107</v>
      </c>
      <c r="D50" s="101" t="s">
        <v>88</v>
      </c>
      <c r="E50" s="102" t="s">
        <v>82</v>
      </c>
      <c r="F50" s="1"/>
    </row>
    <row r="51" spans="1:6" s="2" customFormat="1" x14ac:dyDescent="0.2">
      <c r="A51" s="99"/>
      <c r="B51" s="100"/>
      <c r="C51" s="101"/>
      <c r="D51" s="101"/>
      <c r="E51" s="102"/>
      <c r="F51" s="1"/>
    </row>
    <row r="52" spans="1:6" s="2" customFormat="1" x14ac:dyDescent="0.2">
      <c r="A52" s="99">
        <v>45776</v>
      </c>
      <c r="B52" s="100">
        <v>277.89999999999998</v>
      </c>
      <c r="C52" s="101" t="s">
        <v>93</v>
      </c>
      <c r="D52" s="101" t="s">
        <v>88</v>
      </c>
      <c r="E52" s="102" t="s">
        <v>96</v>
      </c>
      <c r="F52" s="1"/>
    </row>
    <row r="53" spans="1:6" s="2" customFormat="1" x14ac:dyDescent="0.2">
      <c r="A53" s="99"/>
      <c r="B53" s="100"/>
      <c r="C53" s="101"/>
      <c r="D53" s="101"/>
      <c r="E53" s="102"/>
      <c r="F53" s="1"/>
    </row>
    <row r="54" spans="1:6" s="2" customFormat="1" hidden="1" x14ac:dyDescent="0.2">
      <c r="A54" s="90"/>
      <c r="B54" s="91"/>
      <c r="C54" s="92"/>
      <c r="D54" s="92"/>
      <c r="E54" s="93"/>
      <c r="F54" s="1"/>
    </row>
    <row r="55" spans="1:6" ht="19.5" customHeight="1" x14ac:dyDescent="0.2">
      <c r="A55" s="54" t="s">
        <v>108</v>
      </c>
      <c r="B55" s="55">
        <f>SUM(B27:B54)</f>
        <v>4323.6699999999992</v>
      </c>
      <c r="C55" s="110" t="str">
        <f>IF(SUBTOTAL(3,B27:B54)=SUBTOTAL(103,B27:B54),'Summary and sign-off'!$A$48,'Summary and sign-off'!$A$49)</f>
        <v>Check - there are no hidden rows with data</v>
      </c>
      <c r="D55" s="135" t="str">
        <f>IF('Summary and sign-off'!F56='Summary and sign-off'!F54,'Summary and sign-off'!A51,'Summary and sign-off'!A50)</f>
        <v>Check - each entry provides sufficient information</v>
      </c>
      <c r="E55" s="135"/>
      <c r="F55" s="17"/>
    </row>
    <row r="56" spans="1:6" ht="10.5" customHeight="1" x14ac:dyDescent="0.2">
      <c r="A56" s="17"/>
      <c r="B56" s="19"/>
      <c r="C56" s="17"/>
      <c r="D56" s="17"/>
      <c r="E56" s="17"/>
      <c r="F56" s="17"/>
    </row>
    <row r="57" spans="1:6" ht="24.75" customHeight="1" x14ac:dyDescent="0.2">
      <c r="A57" s="129" t="s">
        <v>109</v>
      </c>
      <c r="B57" s="129"/>
      <c r="C57" s="129"/>
      <c r="D57" s="129"/>
      <c r="E57" s="129"/>
      <c r="F57" s="17"/>
    </row>
    <row r="58" spans="1:6" ht="27" customHeight="1" x14ac:dyDescent="0.2">
      <c r="A58" s="24" t="s">
        <v>72</v>
      </c>
      <c r="B58" s="24" t="s">
        <v>14</v>
      </c>
      <c r="C58" s="24" t="s">
        <v>110</v>
      </c>
      <c r="D58" s="24" t="s">
        <v>111</v>
      </c>
      <c r="E58" s="24" t="s">
        <v>76</v>
      </c>
      <c r="F58" s="28"/>
    </row>
    <row r="59" spans="1:6" s="2" customFormat="1" x14ac:dyDescent="0.2">
      <c r="A59" s="99"/>
      <c r="B59" s="100"/>
      <c r="C59" s="101"/>
      <c r="D59" s="101"/>
      <c r="E59" s="102"/>
      <c r="F59" s="1"/>
    </row>
    <row r="60" spans="1:6" s="2" customFormat="1" x14ac:dyDescent="0.2">
      <c r="A60" s="112">
        <v>45630</v>
      </c>
      <c r="B60" s="100">
        <v>55.22</v>
      </c>
      <c r="C60" s="101" t="s">
        <v>112</v>
      </c>
      <c r="D60" s="101" t="s">
        <v>113</v>
      </c>
      <c r="E60" s="102" t="s">
        <v>85</v>
      </c>
      <c r="F60" s="1"/>
    </row>
    <row r="61" spans="1:6" s="2" customFormat="1" x14ac:dyDescent="0.2">
      <c r="A61" s="99"/>
      <c r="B61" s="100"/>
      <c r="C61" s="101"/>
      <c r="D61" s="101"/>
      <c r="E61" s="102"/>
      <c r="F61" s="1"/>
    </row>
    <row r="62" spans="1:6" s="2" customFormat="1" ht="25.5" x14ac:dyDescent="0.2">
      <c r="A62" s="99" t="s">
        <v>114</v>
      </c>
      <c r="B62" s="100">
        <v>85.22</v>
      </c>
      <c r="C62" s="101" t="s">
        <v>115</v>
      </c>
      <c r="D62" s="101" t="s">
        <v>84</v>
      </c>
      <c r="E62" s="102" t="s">
        <v>85</v>
      </c>
      <c r="F62" s="1"/>
    </row>
    <row r="63" spans="1:6" s="2" customFormat="1" x14ac:dyDescent="0.2">
      <c r="A63" s="99"/>
      <c r="B63" s="100"/>
      <c r="C63" s="101"/>
      <c r="D63" s="101"/>
      <c r="E63" s="102"/>
      <c r="F63" s="1"/>
    </row>
    <row r="64" spans="1:6" s="2" customFormat="1" hidden="1" x14ac:dyDescent="0.2">
      <c r="A64" s="77"/>
      <c r="B64" s="78"/>
      <c r="C64" s="79"/>
      <c r="D64" s="79"/>
      <c r="E64" s="80"/>
      <c r="F64" s="1"/>
    </row>
    <row r="65" spans="1:6" ht="19.5" customHeight="1" x14ac:dyDescent="0.2">
      <c r="A65" s="54" t="s">
        <v>116</v>
      </c>
      <c r="B65" s="55">
        <f>SUM(B59:B64)</f>
        <v>140.44</v>
      </c>
      <c r="C65" s="110" t="str">
        <f>IF(SUBTOTAL(3,B59:B64)=SUBTOTAL(103,B59:B64),'Summary and sign-off'!$A$48,'Summary and sign-off'!$A$49)</f>
        <v>Check - there are no hidden rows with data</v>
      </c>
      <c r="D65" s="135" t="str">
        <f>IF('Summary and sign-off'!F57='Summary and sign-off'!F54,'Summary and sign-off'!A51,'Summary and sign-off'!A50)</f>
        <v>Check - each entry provides sufficient information</v>
      </c>
      <c r="E65" s="135"/>
      <c r="F65" s="17"/>
    </row>
    <row r="66" spans="1:6" ht="10.5" customHeight="1" x14ac:dyDescent="0.2">
      <c r="A66" s="17"/>
      <c r="B66" s="42"/>
      <c r="C66" s="19"/>
      <c r="D66" s="17"/>
      <c r="E66" s="17"/>
      <c r="F66" s="17"/>
    </row>
    <row r="67" spans="1:6" ht="34.5" customHeight="1" x14ac:dyDescent="0.2">
      <c r="A67" s="31" t="s">
        <v>117</v>
      </c>
      <c r="B67" s="43">
        <f>B23+B55+B65</f>
        <v>13030.590000000002</v>
      </c>
      <c r="C67" s="32"/>
      <c r="D67" s="32"/>
      <c r="E67" s="32"/>
      <c r="F67" s="17"/>
    </row>
    <row r="68" spans="1:6" x14ac:dyDescent="0.2">
      <c r="A68" s="17"/>
      <c r="B68" s="19"/>
      <c r="C68" s="17"/>
      <c r="D68" s="17"/>
      <c r="E68" s="17"/>
      <c r="F68" s="17"/>
    </row>
    <row r="69" spans="1:6" x14ac:dyDescent="0.2">
      <c r="A69" s="18" t="s">
        <v>27</v>
      </c>
      <c r="B69" s="19"/>
      <c r="C69" s="17"/>
      <c r="D69" s="17"/>
      <c r="E69" s="17"/>
      <c r="F69" s="17"/>
    </row>
    <row r="70" spans="1:6" ht="12.6" customHeight="1" x14ac:dyDescent="0.2">
      <c r="A70" s="20" t="s">
        <v>118</v>
      </c>
      <c r="F70" s="17"/>
    </row>
    <row r="71" spans="1:6" ht="12.95" customHeight="1" x14ac:dyDescent="0.2">
      <c r="A71" s="20" t="s">
        <v>119</v>
      </c>
      <c r="B71" s="17"/>
      <c r="D71" s="17"/>
      <c r="F71" s="17"/>
    </row>
    <row r="72" spans="1:6" x14ac:dyDescent="0.2">
      <c r="A72" s="20" t="s">
        <v>120</v>
      </c>
      <c r="F72" s="17"/>
    </row>
    <row r="73" spans="1:6" x14ac:dyDescent="0.2">
      <c r="A73" s="20" t="s">
        <v>33</v>
      </c>
      <c r="B73" s="19"/>
      <c r="C73" s="17"/>
      <c r="D73" s="17"/>
      <c r="E73" s="17"/>
      <c r="F73" s="17"/>
    </row>
    <row r="74" spans="1:6" ht="12.95" customHeight="1" x14ac:dyDescent="0.2">
      <c r="A74" s="20" t="s">
        <v>121</v>
      </c>
      <c r="B74" s="17"/>
      <c r="D74" s="17"/>
      <c r="F74" s="17"/>
    </row>
    <row r="75" spans="1:6" x14ac:dyDescent="0.2">
      <c r="A75" s="20" t="s">
        <v>122</v>
      </c>
      <c r="F75" s="17"/>
    </row>
    <row r="76" spans="1:6" x14ac:dyDescent="0.2">
      <c r="A76" s="20" t="s">
        <v>123</v>
      </c>
      <c r="B76" s="20"/>
      <c r="C76" s="20"/>
      <c r="D76" s="20"/>
      <c r="F76" s="17"/>
    </row>
    <row r="77" spans="1:6" x14ac:dyDescent="0.2">
      <c r="A77" s="26"/>
      <c r="B77" s="17"/>
      <c r="C77" s="17"/>
      <c r="D77" s="17"/>
      <c r="E77" s="17"/>
      <c r="F77" s="17"/>
    </row>
    <row r="78" spans="1:6" hidden="1" x14ac:dyDescent="0.2">
      <c r="A78" s="26"/>
      <c r="B78" s="17"/>
      <c r="C78" s="17"/>
      <c r="D78" s="17"/>
      <c r="E78" s="17"/>
      <c r="F78" s="17"/>
    </row>
    <row r="79" spans="1:6" x14ac:dyDescent="0.2"/>
    <row r="80" spans="1:6" x14ac:dyDescent="0.2"/>
    <row r="81" spans="1:6" x14ac:dyDescent="0.2"/>
    <row r="82" spans="1:6" x14ac:dyDescent="0.2"/>
    <row r="83" spans="1:6" ht="12.75" hidden="1" customHeight="1" x14ac:dyDescent="0.2"/>
    <row r="84" spans="1:6" x14ac:dyDescent="0.2"/>
    <row r="85" spans="1:6" x14ac:dyDescent="0.2"/>
    <row r="86" spans="1:6" hidden="1" x14ac:dyDescent="0.2">
      <c r="A86" s="26"/>
      <c r="B86" s="17"/>
      <c r="C86" s="17"/>
      <c r="D86" s="17"/>
      <c r="E86" s="17"/>
      <c r="F86" s="17"/>
    </row>
    <row r="87" spans="1:6" hidden="1" x14ac:dyDescent="0.2">
      <c r="A87" s="26"/>
      <c r="B87" s="17"/>
      <c r="C87" s="17"/>
      <c r="D87" s="17"/>
      <c r="E87" s="17"/>
      <c r="F87" s="17"/>
    </row>
    <row r="88" spans="1:6" hidden="1" x14ac:dyDescent="0.2">
      <c r="A88" s="26"/>
      <c r="B88" s="17"/>
      <c r="C88" s="17"/>
      <c r="D88" s="17"/>
      <c r="E88" s="17"/>
      <c r="F88" s="17"/>
    </row>
    <row r="89" spans="1:6" hidden="1" x14ac:dyDescent="0.2">
      <c r="A89" s="26"/>
      <c r="B89" s="17"/>
      <c r="C89" s="17"/>
      <c r="D89" s="17"/>
      <c r="E89" s="17"/>
      <c r="F89" s="17"/>
    </row>
    <row r="90" spans="1:6" hidden="1" x14ac:dyDescent="0.2">
      <c r="A90" s="26"/>
      <c r="B90" s="17"/>
      <c r="C90" s="17"/>
      <c r="D90" s="17"/>
      <c r="E90" s="17"/>
      <c r="F90" s="17"/>
    </row>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sheetData>
  <sheetProtection formatCells="0" formatRows="0" insertColumns="0" insertRows="0" deleteRows="0"/>
  <mergeCells count="30">
    <mergeCell ref="B5:E5"/>
    <mergeCell ref="C13:C16"/>
    <mergeCell ref="C18:C20"/>
    <mergeCell ref="D65:E65"/>
    <mergeCell ref="A28:A29"/>
    <mergeCell ref="A34:A35"/>
    <mergeCell ref="A37:A39"/>
    <mergeCell ref="A46:A48"/>
    <mergeCell ref="C46:C48"/>
    <mergeCell ref="C41:C44"/>
    <mergeCell ref="A41:A44"/>
    <mergeCell ref="A31:A32"/>
    <mergeCell ref="C31:C32"/>
    <mergeCell ref="E18:E20"/>
    <mergeCell ref="A1:E1"/>
    <mergeCell ref="A25:E25"/>
    <mergeCell ref="A57:E57"/>
    <mergeCell ref="B2:E2"/>
    <mergeCell ref="B3:E3"/>
    <mergeCell ref="B4:E4"/>
    <mergeCell ref="A8:E8"/>
    <mergeCell ref="A9:E9"/>
    <mergeCell ref="B6:E6"/>
    <mergeCell ref="D23:E23"/>
    <mergeCell ref="D55:E55"/>
    <mergeCell ref="A10:E10"/>
    <mergeCell ref="C37:C39"/>
    <mergeCell ref="C34:C35"/>
    <mergeCell ref="C28:C29"/>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7 A53:A54 A12 A22 A59 A6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8 A2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0:A63 A13:A21 A28 A45:A46 A36:A37 A49:A52 A40:A41 A30:A31 A3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B12:B22 B59:B64 B27:B30 B34:B54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D20" sqref="D2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28" t="s">
        <v>63</v>
      </c>
      <c r="B1" s="128"/>
      <c r="C1" s="128"/>
      <c r="D1" s="128"/>
      <c r="E1" s="128"/>
    </row>
    <row r="2" spans="1:6" ht="21" customHeight="1" x14ac:dyDescent="0.2">
      <c r="A2" s="3" t="s">
        <v>64</v>
      </c>
      <c r="B2" s="130" t="str">
        <f>'Summary and sign-off'!B2:F2</f>
        <v>Public Service Commission Te Kawa Mataaho</v>
      </c>
      <c r="C2" s="130"/>
      <c r="D2" s="130"/>
      <c r="E2" s="130"/>
    </row>
    <row r="3" spans="1:6" ht="31.5" x14ac:dyDescent="0.2">
      <c r="A3" s="3" t="s">
        <v>65</v>
      </c>
      <c r="B3" s="130" t="str">
        <f>'Summary and sign-off'!B3:F3</f>
        <v>Sir Brian Roche KNZM</v>
      </c>
      <c r="C3" s="130"/>
      <c r="D3" s="130"/>
      <c r="E3" s="130"/>
    </row>
    <row r="4" spans="1:6" ht="21" customHeight="1" x14ac:dyDescent="0.2">
      <c r="A4" s="3" t="s">
        <v>66</v>
      </c>
      <c r="B4" s="130">
        <f>'Summary and sign-off'!B4:F4</f>
        <v>45600</v>
      </c>
      <c r="C4" s="130"/>
      <c r="D4" s="130"/>
      <c r="E4" s="130"/>
    </row>
    <row r="5" spans="1:6" ht="21" customHeight="1" x14ac:dyDescent="0.2">
      <c r="A5" s="3" t="s">
        <v>67</v>
      </c>
      <c r="B5" s="130">
        <f>'Summary and sign-off'!B5:F5</f>
        <v>45838</v>
      </c>
      <c r="C5" s="130"/>
      <c r="D5" s="130"/>
      <c r="E5" s="130"/>
    </row>
    <row r="6" spans="1:6" ht="21" customHeight="1" x14ac:dyDescent="0.2">
      <c r="A6" s="3" t="s">
        <v>68</v>
      </c>
      <c r="B6" s="123" t="s">
        <v>35</v>
      </c>
      <c r="C6" s="123"/>
      <c r="D6" s="123"/>
      <c r="E6" s="123"/>
    </row>
    <row r="7" spans="1:6" ht="21" customHeight="1" x14ac:dyDescent="0.2">
      <c r="A7" s="3" t="s">
        <v>7</v>
      </c>
      <c r="B7" s="123" t="s">
        <v>37</v>
      </c>
      <c r="C7" s="123"/>
      <c r="D7" s="123"/>
      <c r="E7" s="123"/>
    </row>
    <row r="8" spans="1:6" ht="35.25" customHeight="1" x14ac:dyDescent="0.25">
      <c r="A8" s="147" t="s">
        <v>124</v>
      </c>
      <c r="B8" s="147"/>
      <c r="C8" s="148"/>
      <c r="D8" s="148"/>
      <c r="E8" s="148"/>
      <c r="F8" s="27"/>
    </row>
    <row r="9" spans="1:6" ht="35.25" customHeight="1" x14ac:dyDescent="0.25">
      <c r="A9" s="145" t="s">
        <v>125</v>
      </c>
      <c r="B9" s="146"/>
      <c r="C9" s="146"/>
      <c r="D9" s="146"/>
      <c r="E9" s="146"/>
      <c r="F9" s="27"/>
    </row>
    <row r="10" spans="1:6" ht="27" customHeight="1" x14ac:dyDescent="0.2">
      <c r="A10" s="24" t="s">
        <v>126</v>
      </c>
      <c r="B10" s="24" t="s">
        <v>14</v>
      </c>
      <c r="C10" s="24" t="s">
        <v>127</v>
      </c>
      <c r="D10" s="24" t="s">
        <v>128</v>
      </c>
      <c r="E10" s="24" t="s">
        <v>76</v>
      </c>
      <c r="F10" s="20"/>
    </row>
    <row r="11" spans="1:6" s="2" customFormat="1" x14ac:dyDescent="0.2">
      <c r="A11" s="103"/>
      <c r="B11" s="100"/>
      <c r="C11" s="104"/>
      <c r="D11" s="104"/>
      <c r="E11" s="105"/>
    </row>
    <row r="12" spans="1:6" s="2" customFormat="1" x14ac:dyDescent="0.2">
      <c r="A12" s="99"/>
      <c r="B12" s="100"/>
      <c r="C12" s="104" t="s">
        <v>180</v>
      </c>
      <c r="D12" s="104"/>
      <c r="E12" s="105"/>
    </row>
    <row r="13" spans="1:6" s="2" customFormat="1" x14ac:dyDescent="0.2">
      <c r="A13" s="103"/>
      <c r="B13" s="100"/>
      <c r="C13" s="104"/>
      <c r="D13" s="104"/>
      <c r="E13" s="105"/>
    </row>
    <row r="14" spans="1:6" s="2" customFormat="1" ht="11.25" hidden="1" customHeight="1" x14ac:dyDescent="0.2">
      <c r="A14" s="81"/>
      <c r="B14" s="78"/>
      <c r="C14" s="82"/>
      <c r="D14" s="82"/>
      <c r="E14" s="83"/>
    </row>
    <row r="15" spans="1:6" ht="34.5" customHeight="1" x14ac:dyDescent="0.2">
      <c r="A15" s="39" t="s">
        <v>129</v>
      </c>
      <c r="B15" s="47">
        <f>SUM(B11:B14)</f>
        <v>0</v>
      </c>
      <c r="C15" s="53" t="str">
        <f>IF(SUBTOTAL(3,B11:B14)=SUBTOTAL(103,B11:B14),'Summary and sign-off'!$A$48,'Summary and sign-off'!$A$49)</f>
        <v>Check - there are no hidden rows with data</v>
      </c>
      <c r="D15" s="135" t="str">
        <f>IF('Summary and sign-off'!F58='Summary and sign-off'!F54,'Summary and sign-off'!A51,'Summary and sign-off'!A50)</f>
        <v>Check - each entry provides sufficient information</v>
      </c>
      <c r="E15" s="135"/>
      <c r="F15" s="2"/>
    </row>
    <row r="16" spans="1:6" x14ac:dyDescent="0.2">
      <c r="A16" s="18"/>
      <c r="B16" s="17"/>
      <c r="C16" s="17"/>
      <c r="D16" s="17"/>
      <c r="E16" s="17"/>
    </row>
    <row r="17" spans="1:6" x14ac:dyDescent="0.2">
      <c r="A17" s="18" t="s">
        <v>27</v>
      </c>
      <c r="B17" s="19"/>
      <c r="C17" s="17"/>
      <c r="D17" s="17"/>
      <c r="E17" s="17"/>
    </row>
    <row r="18" spans="1:6" ht="12.75" customHeight="1" x14ac:dyDescent="0.2">
      <c r="A18" s="20" t="s">
        <v>130</v>
      </c>
      <c r="B18" s="20"/>
      <c r="C18" s="20"/>
      <c r="D18" s="20"/>
      <c r="E18" s="20"/>
    </row>
    <row r="19" spans="1:6" x14ac:dyDescent="0.2">
      <c r="A19" s="20" t="s">
        <v>131</v>
      </c>
      <c r="B19" s="20"/>
      <c r="C19" s="28"/>
      <c r="D19" s="28"/>
      <c r="E19" s="28"/>
    </row>
    <row r="20" spans="1:6" x14ac:dyDescent="0.2">
      <c r="A20" s="20" t="s">
        <v>33</v>
      </c>
      <c r="B20" s="19"/>
      <c r="C20" s="17"/>
      <c r="D20" s="17"/>
      <c r="E20" s="17"/>
      <c r="F20" s="17"/>
    </row>
    <row r="21" spans="1:6" x14ac:dyDescent="0.2">
      <c r="A21" s="20" t="s">
        <v>132</v>
      </c>
      <c r="B21" s="20"/>
      <c r="C21" s="28"/>
      <c r="D21" s="28"/>
      <c r="E21" s="28"/>
    </row>
    <row r="22" spans="1:6" ht="12.75" customHeight="1" x14ac:dyDescent="0.2">
      <c r="A22" s="20" t="s">
        <v>133</v>
      </c>
      <c r="B22" s="20"/>
      <c r="C22" s="22"/>
      <c r="D22" s="22"/>
      <c r="E22" s="22"/>
    </row>
    <row r="23" spans="1:6" x14ac:dyDescent="0.2">
      <c r="A23" s="17"/>
      <c r="B23" s="17"/>
      <c r="C23" s="17"/>
      <c r="D23" s="17"/>
      <c r="E23" s="17"/>
    </row>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D21" sqref="D2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28" t="s">
        <v>63</v>
      </c>
      <c r="B1" s="128"/>
      <c r="C1" s="128"/>
      <c r="D1" s="128"/>
      <c r="E1" s="128"/>
    </row>
    <row r="2" spans="1:6" ht="21" customHeight="1" x14ac:dyDescent="0.2">
      <c r="A2" s="3" t="s">
        <v>64</v>
      </c>
      <c r="B2" s="130" t="str">
        <f>'Summary and sign-off'!B2:F2</f>
        <v>Public Service Commission Te Kawa Mataaho</v>
      </c>
      <c r="C2" s="130"/>
      <c r="D2" s="130"/>
      <c r="E2" s="130"/>
    </row>
    <row r="3" spans="1:6" ht="31.5" x14ac:dyDescent="0.2">
      <c r="A3" s="3" t="s">
        <v>134</v>
      </c>
      <c r="B3" s="130" t="str">
        <f>'Summary and sign-off'!B3:F3</f>
        <v>Sir Brian Roche KNZM</v>
      </c>
      <c r="C3" s="130"/>
      <c r="D3" s="130"/>
      <c r="E3" s="130"/>
    </row>
    <row r="4" spans="1:6" ht="21" customHeight="1" x14ac:dyDescent="0.2">
      <c r="A4" s="3" t="s">
        <v>66</v>
      </c>
      <c r="B4" s="130">
        <f>'Summary and sign-off'!B4:F4</f>
        <v>45600</v>
      </c>
      <c r="C4" s="130"/>
      <c r="D4" s="130"/>
      <c r="E4" s="130"/>
    </row>
    <row r="5" spans="1:6" ht="21" customHeight="1" x14ac:dyDescent="0.2">
      <c r="A5" s="3" t="s">
        <v>67</v>
      </c>
      <c r="B5" s="130">
        <f>'Summary and sign-off'!B5:F5</f>
        <v>45838</v>
      </c>
      <c r="C5" s="130"/>
      <c r="D5" s="130"/>
      <c r="E5" s="130"/>
    </row>
    <row r="6" spans="1:6" ht="21" customHeight="1" x14ac:dyDescent="0.2">
      <c r="A6" s="3" t="s">
        <v>68</v>
      </c>
      <c r="B6" s="123" t="s">
        <v>35</v>
      </c>
      <c r="C6" s="123"/>
      <c r="D6" s="123"/>
      <c r="E6" s="123"/>
      <c r="F6" s="23"/>
    </row>
    <row r="7" spans="1:6" ht="21" customHeight="1" x14ac:dyDescent="0.2">
      <c r="A7" s="3" t="s">
        <v>7</v>
      </c>
      <c r="B7" s="123" t="s">
        <v>37</v>
      </c>
      <c r="C7" s="123"/>
      <c r="D7" s="123"/>
      <c r="E7" s="123"/>
      <c r="F7" s="23"/>
    </row>
    <row r="8" spans="1:6" ht="35.25" customHeight="1" x14ac:dyDescent="0.2">
      <c r="A8" s="132" t="s">
        <v>135</v>
      </c>
      <c r="B8" s="132"/>
      <c r="C8" s="148"/>
      <c r="D8" s="148"/>
      <c r="E8" s="148"/>
    </row>
    <row r="9" spans="1:6" ht="35.25" customHeight="1" x14ac:dyDescent="0.2">
      <c r="A9" s="149" t="s">
        <v>136</v>
      </c>
      <c r="B9" s="150"/>
      <c r="C9" s="150"/>
      <c r="D9" s="150"/>
      <c r="E9" s="150"/>
    </row>
    <row r="10" spans="1:6" ht="27" customHeight="1" x14ac:dyDescent="0.2">
      <c r="A10" s="24" t="s">
        <v>72</v>
      </c>
      <c r="B10" s="24" t="s">
        <v>14</v>
      </c>
      <c r="C10" s="24" t="s">
        <v>137</v>
      </c>
      <c r="D10" s="24" t="s">
        <v>138</v>
      </c>
      <c r="E10" s="24" t="s">
        <v>76</v>
      </c>
      <c r="F10" s="20"/>
    </row>
    <row r="11" spans="1:6" s="2" customFormat="1" hidden="1" x14ac:dyDescent="0.2">
      <c r="A11" s="81"/>
      <c r="B11" s="78"/>
      <c r="C11" s="82"/>
      <c r="D11" s="82"/>
      <c r="E11" s="83"/>
    </row>
    <row r="12" spans="1:6" s="2" customFormat="1" x14ac:dyDescent="0.2">
      <c r="A12" s="99"/>
      <c r="B12" s="100"/>
      <c r="C12" s="104"/>
      <c r="D12" s="104"/>
      <c r="E12" s="105"/>
    </row>
    <row r="13" spans="1:6" s="2" customFormat="1" x14ac:dyDescent="0.2">
      <c r="A13" s="119" t="s">
        <v>139</v>
      </c>
      <c r="B13" s="100">
        <v>458.29</v>
      </c>
      <c r="C13" s="104" t="s">
        <v>140</v>
      </c>
      <c r="D13" s="104" t="s">
        <v>141</v>
      </c>
      <c r="E13" s="105" t="s">
        <v>181</v>
      </c>
    </row>
    <row r="14" spans="1:6" s="2" customFormat="1" x14ac:dyDescent="0.2">
      <c r="A14" s="99"/>
      <c r="B14" s="100"/>
      <c r="C14" s="104"/>
      <c r="D14" s="104"/>
      <c r="E14" s="105"/>
    </row>
    <row r="15" spans="1:6" s="2" customFormat="1" hidden="1" x14ac:dyDescent="0.2">
      <c r="A15" s="81"/>
      <c r="B15" s="78"/>
      <c r="C15" s="82"/>
      <c r="D15" s="82"/>
      <c r="E15" s="83"/>
    </row>
    <row r="16" spans="1:6" ht="34.5" customHeight="1" x14ac:dyDescent="0.2">
      <c r="A16" s="39" t="s">
        <v>142</v>
      </c>
      <c r="B16" s="47">
        <f>SUM(B11:B15)</f>
        <v>458.29</v>
      </c>
      <c r="C16" s="53" t="str">
        <f>IF(SUBTOTAL(3,B11:B15)=SUBTOTAL(103,B11:B15),'Summary and sign-off'!$A$48,'Summary and sign-off'!$A$49)</f>
        <v>Check - there are no hidden rows with data</v>
      </c>
      <c r="D16" s="135" t="str">
        <f>IF('Summary and sign-off'!F59='Summary and sign-off'!F54,'Summary and sign-off'!A51,'Summary and sign-off'!A50)</f>
        <v>Check - each entry provides sufficient information</v>
      </c>
      <c r="E16" s="135"/>
    </row>
    <row r="17" spans="1:6" ht="14.1" customHeight="1" x14ac:dyDescent="0.2">
      <c r="B17" s="17"/>
      <c r="C17" s="17"/>
      <c r="D17" s="17"/>
      <c r="E17" s="17"/>
    </row>
    <row r="18" spans="1:6" x14ac:dyDescent="0.2">
      <c r="A18" s="18" t="s">
        <v>143</v>
      </c>
      <c r="B18" s="17"/>
      <c r="C18" s="17"/>
      <c r="D18" s="17"/>
      <c r="E18" s="17"/>
    </row>
    <row r="19" spans="1:6" ht="12.6" customHeight="1" x14ac:dyDescent="0.2">
      <c r="A19" s="20" t="s">
        <v>118</v>
      </c>
      <c r="B19" s="17"/>
      <c r="C19" s="17"/>
      <c r="D19" s="17"/>
      <c r="E19" s="17"/>
    </row>
    <row r="20" spans="1:6" x14ac:dyDescent="0.2">
      <c r="A20" s="20" t="s">
        <v>33</v>
      </c>
      <c r="B20" s="19"/>
      <c r="C20" s="17"/>
      <c r="D20" s="17"/>
      <c r="E20" s="17"/>
      <c r="F20" s="17"/>
    </row>
    <row r="21" spans="1:6" x14ac:dyDescent="0.2">
      <c r="A21" s="20" t="s">
        <v>132</v>
      </c>
      <c r="C21" s="17"/>
      <c r="D21" s="17"/>
      <c r="E21" s="17"/>
      <c r="F21" s="17"/>
    </row>
    <row r="22" spans="1:6" ht="12.75" customHeight="1" x14ac:dyDescent="0.2">
      <c r="A22" s="20" t="s">
        <v>133</v>
      </c>
      <c r="B22" s="25"/>
      <c r="C22" s="22"/>
      <c r="D22" s="22"/>
      <c r="E22" s="22"/>
      <c r="F22" s="22"/>
    </row>
    <row r="23" spans="1:6" x14ac:dyDescent="0.2">
      <c r="B23" s="26"/>
      <c r="C23" s="17"/>
      <c r="D23" s="17"/>
      <c r="E23" s="17"/>
    </row>
    <row r="24" spans="1:6" hidden="1" x14ac:dyDescent="0.2">
      <c r="A24" s="17"/>
      <c r="B24" s="17"/>
      <c r="C24" s="17"/>
      <c r="D24" s="17"/>
    </row>
    <row r="25" spans="1:6" ht="12.75" hidden="1" customHeight="1" x14ac:dyDescent="0.2"/>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x14ac:dyDescent="0.2"/>
    <row r="32" spans="1:6" x14ac:dyDescent="0.2"/>
    <row r="33" x14ac:dyDescent="0.2"/>
    <row r="34" x14ac:dyDescent="0.2"/>
    <row r="35" x14ac:dyDescent="0.2"/>
    <row r="36" x14ac:dyDescent="0.2"/>
    <row r="37" x14ac:dyDescent="0.2"/>
    <row r="38" x14ac:dyDescent="0.2"/>
    <row r="39" x14ac:dyDescent="0.2"/>
    <row r="40" x14ac:dyDescent="0.2"/>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5"/>
  <sheetViews>
    <sheetView zoomScaleNormal="100" workbookViewId="0">
      <selection activeCell="D34" sqref="D34"/>
    </sheetView>
  </sheetViews>
  <sheetFormatPr defaultColWidth="0" defaultRowHeight="12.75" zeroHeight="1" x14ac:dyDescent="0.2"/>
  <cols>
    <col min="1" max="1" width="35.7109375" style="111"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28" t="s">
        <v>144</v>
      </c>
      <c r="B1" s="128"/>
      <c r="C1" s="128"/>
      <c r="D1" s="128"/>
      <c r="E1" s="128"/>
      <c r="F1" s="128"/>
    </row>
    <row r="2" spans="1:6" ht="21" customHeight="1" x14ac:dyDescent="0.2">
      <c r="A2" s="113" t="s">
        <v>64</v>
      </c>
      <c r="B2" s="130" t="str">
        <f>'Summary and sign-off'!B2:F2</f>
        <v>Public Service Commission Te Kawa Mataaho</v>
      </c>
      <c r="C2" s="130"/>
      <c r="D2" s="130"/>
      <c r="E2" s="130"/>
      <c r="F2" s="130"/>
    </row>
    <row r="3" spans="1:6" ht="31.5" x14ac:dyDescent="0.2">
      <c r="A3" s="113" t="s">
        <v>65</v>
      </c>
      <c r="B3" s="130" t="str">
        <f>'Summary and sign-off'!B3:F3</f>
        <v>Sir Brian Roche KNZM</v>
      </c>
      <c r="C3" s="130"/>
      <c r="D3" s="130"/>
      <c r="E3" s="130"/>
      <c r="F3" s="130"/>
    </row>
    <row r="4" spans="1:6" ht="21" customHeight="1" x14ac:dyDescent="0.2">
      <c r="A4" s="113" t="s">
        <v>66</v>
      </c>
      <c r="B4" s="130">
        <f>'Summary and sign-off'!B4:F4</f>
        <v>45600</v>
      </c>
      <c r="C4" s="130"/>
      <c r="D4" s="130"/>
      <c r="E4" s="130"/>
      <c r="F4" s="130"/>
    </row>
    <row r="5" spans="1:6" ht="21" customHeight="1" x14ac:dyDescent="0.2">
      <c r="A5" s="113" t="s">
        <v>67</v>
      </c>
      <c r="B5" s="130">
        <f>'Summary and sign-off'!B5:F5</f>
        <v>45838</v>
      </c>
      <c r="C5" s="130"/>
      <c r="D5" s="130"/>
      <c r="E5" s="130"/>
      <c r="F5" s="130"/>
    </row>
    <row r="6" spans="1:6" ht="21" customHeight="1" x14ac:dyDescent="0.2">
      <c r="A6" s="113" t="s">
        <v>145</v>
      </c>
      <c r="B6" s="123" t="s">
        <v>35</v>
      </c>
      <c r="C6" s="123"/>
      <c r="D6" s="123"/>
      <c r="E6" s="123"/>
      <c r="F6" s="123"/>
    </row>
    <row r="7" spans="1:6" ht="21" customHeight="1" x14ac:dyDescent="0.2">
      <c r="A7" s="113" t="s">
        <v>7</v>
      </c>
      <c r="B7" s="123" t="s">
        <v>37</v>
      </c>
      <c r="C7" s="123"/>
      <c r="D7" s="123"/>
      <c r="E7" s="123"/>
      <c r="F7" s="123"/>
    </row>
    <row r="8" spans="1:6" ht="36" customHeight="1" x14ac:dyDescent="0.2">
      <c r="A8" s="132" t="s">
        <v>146</v>
      </c>
      <c r="B8" s="132"/>
      <c r="C8" s="132"/>
      <c r="D8" s="132"/>
      <c r="E8" s="132"/>
      <c r="F8" s="132"/>
    </row>
    <row r="9" spans="1:6" ht="36" customHeight="1" x14ac:dyDescent="0.2">
      <c r="A9" s="149" t="s">
        <v>147</v>
      </c>
      <c r="B9" s="150"/>
      <c r="C9" s="150"/>
      <c r="D9" s="150"/>
      <c r="E9" s="150"/>
      <c r="F9" s="150"/>
    </row>
    <row r="10" spans="1:6" ht="39" customHeight="1" x14ac:dyDescent="0.2">
      <c r="A10" s="94" t="s">
        <v>72</v>
      </c>
      <c r="B10" s="94" t="s">
        <v>148</v>
      </c>
      <c r="C10" s="94" t="s">
        <v>149</v>
      </c>
      <c r="D10" s="94" t="s">
        <v>150</v>
      </c>
      <c r="E10" s="94" t="s">
        <v>151</v>
      </c>
      <c r="F10" s="94" t="s">
        <v>152</v>
      </c>
    </row>
    <row r="11" spans="1:6" s="2" customFormat="1" x14ac:dyDescent="0.2">
      <c r="A11" s="112"/>
      <c r="B11" s="104"/>
      <c r="C11" s="107"/>
      <c r="D11" s="104"/>
      <c r="E11" s="108"/>
      <c r="F11" s="105"/>
    </row>
    <row r="12" spans="1:6" s="2" customFormat="1" ht="25.5" x14ac:dyDescent="0.2">
      <c r="A12" s="112">
        <v>45982</v>
      </c>
      <c r="B12" s="104" t="s">
        <v>153</v>
      </c>
      <c r="C12" s="107" t="s">
        <v>50</v>
      </c>
      <c r="D12" s="104" t="s">
        <v>154</v>
      </c>
      <c r="E12" s="108" t="s">
        <v>44</v>
      </c>
      <c r="F12" s="105"/>
    </row>
    <row r="13" spans="1:6" s="2" customFormat="1" x14ac:dyDescent="0.2">
      <c r="A13" s="112"/>
      <c r="B13" s="104"/>
      <c r="C13" s="107"/>
      <c r="D13" s="104"/>
      <c r="E13" s="108"/>
      <c r="F13" s="105"/>
    </row>
    <row r="14" spans="1:6" s="2" customFormat="1" ht="25.5" x14ac:dyDescent="0.2">
      <c r="A14" s="112">
        <v>45700</v>
      </c>
      <c r="B14" s="106" t="s">
        <v>155</v>
      </c>
      <c r="C14" s="107" t="s">
        <v>50</v>
      </c>
      <c r="D14" s="106" t="s">
        <v>156</v>
      </c>
      <c r="E14" s="108" t="s">
        <v>45</v>
      </c>
      <c r="F14" s="109"/>
    </row>
    <row r="15" spans="1:6" s="2" customFormat="1" ht="25.5" x14ac:dyDescent="0.2">
      <c r="A15" s="112" t="s">
        <v>157</v>
      </c>
      <c r="B15" s="106" t="s">
        <v>158</v>
      </c>
      <c r="C15" s="107" t="s">
        <v>50</v>
      </c>
      <c r="D15" s="106" t="s">
        <v>159</v>
      </c>
      <c r="E15" s="108" t="s">
        <v>160</v>
      </c>
      <c r="F15" s="109"/>
    </row>
    <row r="16" spans="1:6" s="2" customFormat="1" ht="25.5" x14ac:dyDescent="0.2">
      <c r="A16" s="112">
        <v>45701</v>
      </c>
      <c r="B16" s="106" t="s">
        <v>161</v>
      </c>
      <c r="C16" s="107" t="s">
        <v>50</v>
      </c>
      <c r="D16" s="106" t="s">
        <v>159</v>
      </c>
      <c r="E16" s="108" t="s">
        <v>45</v>
      </c>
      <c r="F16" s="109" t="s">
        <v>162</v>
      </c>
    </row>
    <row r="17" spans="1:7" s="2" customFormat="1" x14ac:dyDescent="0.2">
      <c r="A17" s="112"/>
      <c r="B17" s="106"/>
      <c r="C17" s="107"/>
      <c r="D17" s="106"/>
      <c r="E17" s="108"/>
      <c r="F17" s="109"/>
    </row>
    <row r="18" spans="1:7" s="2" customFormat="1" ht="25.5" x14ac:dyDescent="0.2">
      <c r="A18" s="112">
        <v>45708</v>
      </c>
      <c r="B18" s="106" t="s">
        <v>163</v>
      </c>
      <c r="C18" s="107" t="s">
        <v>50</v>
      </c>
      <c r="D18" s="106" t="s">
        <v>164</v>
      </c>
      <c r="E18" s="108" t="s">
        <v>45</v>
      </c>
      <c r="F18" s="109"/>
    </row>
    <row r="19" spans="1:7" s="2" customFormat="1" x14ac:dyDescent="0.2">
      <c r="A19" s="112"/>
      <c r="B19" s="106"/>
      <c r="C19" s="107"/>
      <c r="D19" s="106"/>
      <c r="E19" s="108"/>
      <c r="F19" s="109"/>
    </row>
    <row r="20" spans="1:7" s="2" customFormat="1" ht="25.5" x14ac:dyDescent="0.2">
      <c r="A20" s="112">
        <v>45720</v>
      </c>
      <c r="B20" s="106" t="s">
        <v>165</v>
      </c>
      <c r="C20" s="107" t="s">
        <v>50</v>
      </c>
      <c r="D20" s="106" t="s">
        <v>164</v>
      </c>
      <c r="E20" s="108" t="s">
        <v>45</v>
      </c>
      <c r="F20" s="109"/>
    </row>
    <row r="21" spans="1:7" s="2" customFormat="1" x14ac:dyDescent="0.2">
      <c r="A21" s="112"/>
      <c r="B21" s="106"/>
      <c r="C21" s="107"/>
      <c r="D21" s="106"/>
      <c r="E21" s="108"/>
      <c r="F21" s="109"/>
    </row>
    <row r="22" spans="1:7" s="2" customFormat="1" x14ac:dyDescent="0.2">
      <c r="A22" s="112"/>
      <c r="B22" s="106"/>
      <c r="C22" s="107"/>
      <c r="D22" s="106"/>
      <c r="E22" s="108"/>
      <c r="F22" s="109"/>
    </row>
    <row r="23" spans="1:7" s="2" customFormat="1" x14ac:dyDescent="0.2">
      <c r="A23" s="112">
        <v>45755</v>
      </c>
      <c r="B23" s="106" t="s">
        <v>166</v>
      </c>
      <c r="C23" s="107" t="s">
        <v>50</v>
      </c>
      <c r="D23" s="106" t="s">
        <v>167</v>
      </c>
      <c r="E23" s="108" t="s">
        <v>45</v>
      </c>
      <c r="F23" s="109"/>
    </row>
    <row r="24" spans="1:7" s="2" customFormat="1" x14ac:dyDescent="0.2">
      <c r="A24" s="112"/>
      <c r="B24" s="106"/>
      <c r="C24" s="107"/>
      <c r="D24" s="106"/>
      <c r="E24" s="108"/>
      <c r="F24" s="109"/>
    </row>
    <row r="25" spans="1:7" s="2" customFormat="1" x14ac:dyDescent="0.2">
      <c r="A25" s="112"/>
      <c r="B25" s="106"/>
      <c r="C25" s="107"/>
      <c r="D25" s="106"/>
      <c r="E25" s="108"/>
      <c r="F25" s="109"/>
    </row>
    <row r="26" spans="1:7" s="2" customFormat="1" ht="25.5" x14ac:dyDescent="0.2">
      <c r="A26" s="112">
        <v>45800</v>
      </c>
      <c r="B26" s="106" t="s">
        <v>168</v>
      </c>
      <c r="C26" s="107" t="s">
        <v>51</v>
      </c>
      <c r="D26" s="106" t="s">
        <v>169</v>
      </c>
      <c r="E26" s="108" t="s">
        <v>49</v>
      </c>
      <c r="F26" s="109"/>
    </row>
    <row r="27" spans="1:7" s="2" customFormat="1" x14ac:dyDescent="0.2">
      <c r="A27" s="112"/>
      <c r="B27" s="106"/>
      <c r="C27" s="107"/>
      <c r="D27" s="106"/>
      <c r="E27" s="108"/>
      <c r="F27" s="109"/>
    </row>
    <row r="28" spans="1:7" s="2" customFormat="1" x14ac:dyDescent="0.2">
      <c r="A28" s="112"/>
      <c r="B28" s="106"/>
      <c r="C28" s="107"/>
      <c r="D28" s="106"/>
      <c r="E28" s="108"/>
      <c r="F28" s="109"/>
    </row>
    <row r="29" spans="1:7" s="2" customFormat="1" x14ac:dyDescent="0.2">
      <c r="A29" s="112">
        <v>45825</v>
      </c>
      <c r="B29" s="106" t="s">
        <v>170</v>
      </c>
      <c r="C29" s="107" t="s">
        <v>50</v>
      </c>
      <c r="D29" s="106" t="s">
        <v>171</v>
      </c>
      <c r="E29" s="108" t="s">
        <v>45</v>
      </c>
      <c r="F29" s="109" t="s">
        <v>172</v>
      </c>
    </row>
    <row r="30" spans="1:7" s="2" customFormat="1" x14ac:dyDescent="0.2">
      <c r="A30" s="112"/>
      <c r="B30" s="106"/>
      <c r="C30" s="107"/>
      <c r="D30" s="106"/>
      <c r="E30" s="108"/>
      <c r="F30" s="109"/>
    </row>
    <row r="31" spans="1:7" s="2" customFormat="1" hidden="1" x14ac:dyDescent="0.2">
      <c r="A31" s="114"/>
      <c r="B31" s="82"/>
      <c r="C31" s="84"/>
      <c r="D31" s="82"/>
      <c r="E31" s="85"/>
      <c r="F31" s="83"/>
    </row>
    <row r="32" spans="1:7" ht="34.5" customHeight="1" x14ac:dyDescent="0.2">
      <c r="A32" s="95" t="s">
        <v>173</v>
      </c>
      <c r="B32" s="96" t="s">
        <v>174</v>
      </c>
      <c r="C32" s="97">
        <f>C33+C34</f>
        <v>9</v>
      </c>
      <c r="D32" s="98" t="str">
        <f>IF(SUBTOTAL(3,C11:C31)=SUBTOTAL(103,C11:C31),'Summary and sign-off'!$A$48,'Summary and sign-off'!$A$49)</f>
        <v>Check - there are no hidden rows with data</v>
      </c>
      <c r="E32" s="135" t="str">
        <f>IF('Summary and sign-off'!F60='Summary and sign-off'!F54,'Summary and sign-off'!A52,'Summary and sign-off'!A50)</f>
        <v>Check - each entry provides sufficient information</v>
      </c>
      <c r="F32" s="135"/>
      <c r="G32" s="2"/>
    </row>
    <row r="33" spans="1:6" ht="25.5" customHeight="1" x14ac:dyDescent="0.25">
      <c r="A33" s="115"/>
      <c r="B33" s="40" t="s">
        <v>50</v>
      </c>
      <c r="C33" s="41">
        <f>COUNTIF(C11:C31,'Summary and sign-off'!A45)</f>
        <v>8</v>
      </c>
      <c r="D33" s="14"/>
      <c r="E33" s="15"/>
      <c r="F33" s="16"/>
    </row>
    <row r="34" spans="1:6" ht="25.5" customHeight="1" x14ac:dyDescent="0.25">
      <c r="A34" s="115"/>
      <c r="B34" s="40" t="s">
        <v>51</v>
      </c>
      <c r="C34" s="41">
        <f>COUNTIF(C11:C31,'Summary and sign-off'!A46)</f>
        <v>1</v>
      </c>
      <c r="D34" s="14"/>
      <c r="E34" s="15"/>
      <c r="F34" s="16"/>
    </row>
    <row r="35" spans="1:6" x14ac:dyDescent="0.2">
      <c r="A35" s="116"/>
      <c r="B35" s="18"/>
      <c r="C35" s="17"/>
      <c r="D35" s="19"/>
      <c r="E35" s="19"/>
      <c r="F35" s="17"/>
    </row>
    <row r="36" spans="1:6" x14ac:dyDescent="0.2">
      <c r="A36" s="117" t="s">
        <v>143</v>
      </c>
      <c r="B36" s="18"/>
      <c r="C36" s="18"/>
      <c r="D36" s="18"/>
      <c r="E36" s="18"/>
      <c r="F36" s="18"/>
    </row>
    <row r="37" spans="1:6" ht="12.6" customHeight="1" x14ac:dyDescent="0.2">
      <c r="A37" s="118" t="s">
        <v>118</v>
      </c>
      <c r="B37" s="17"/>
      <c r="C37" s="17"/>
      <c r="D37" s="17"/>
      <c r="E37" s="17"/>
    </row>
    <row r="38" spans="1:6" x14ac:dyDescent="0.2">
      <c r="A38" s="118" t="s">
        <v>33</v>
      </c>
      <c r="B38" s="19"/>
      <c r="C38" s="17"/>
      <c r="D38" s="17"/>
      <c r="E38" s="17"/>
      <c r="F38" s="17"/>
    </row>
    <row r="39" spans="1:6" x14ac:dyDescent="0.2">
      <c r="A39" s="118" t="s">
        <v>175</v>
      </c>
      <c r="B39" s="21"/>
      <c r="C39" s="21"/>
      <c r="D39" s="21"/>
      <c r="E39" s="21"/>
      <c r="F39" s="21"/>
    </row>
    <row r="40" spans="1:6" ht="12.75" customHeight="1" x14ac:dyDescent="0.2">
      <c r="A40" s="118" t="s">
        <v>176</v>
      </c>
      <c r="B40" s="17"/>
      <c r="C40" s="17"/>
      <c r="D40" s="17"/>
      <c r="E40" s="17"/>
      <c r="F40" s="17"/>
    </row>
    <row r="41" spans="1:6" ht="12.95" customHeight="1" x14ac:dyDescent="0.2">
      <c r="A41" s="118" t="s">
        <v>177</v>
      </c>
      <c r="B41" s="17"/>
      <c r="C41" s="17"/>
      <c r="D41" s="17"/>
      <c r="E41" s="17"/>
      <c r="F41" s="17"/>
    </row>
    <row r="42" spans="1:6" x14ac:dyDescent="0.2">
      <c r="A42" s="118" t="s">
        <v>178</v>
      </c>
      <c r="C42" s="17"/>
      <c r="D42" s="17"/>
      <c r="E42" s="17"/>
      <c r="F42" s="17"/>
    </row>
    <row r="43" spans="1:6" ht="12.75" customHeight="1" x14ac:dyDescent="0.2">
      <c r="A43" s="118" t="s">
        <v>133</v>
      </c>
      <c r="B43" s="20"/>
      <c r="C43" s="22"/>
      <c r="D43" s="22"/>
      <c r="E43" s="22"/>
      <c r="F43" s="22"/>
    </row>
    <row r="44" spans="1:6" ht="12.75" customHeight="1" x14ac:dyDescent="0.2">
      <c r="A44" s="118"/>
      <c r="B44" s="20"/>
      <c r="C44" s="22"/>
      <c r="D44" s="22"/>
      <c r="E44" s="22"/>
      <c r="F44" s="22"/>
    </row>
    <row r="45" spans="1:6" ht="12.75" hidden="1" customHeight="1" x14ac:dyDescent="0.2">
      <c r="A45" s="118"/>
      <c r="B45" s="20"/>
      <c r="C45" s="22"/>
      <c r="D45" s="22"/>
      <c r="E45" s="22"/>
      <c r="F45" s="22"/>
    </row>
    <row r="46" spans="1:6" x14ac:dyDescent="0.2"/>
    <row r="47" spans="1:6" x14ac:dyDescent="0.2"/>
    <row r="48" spans="1:6" hidden="1" x14ac:dyDescent="0.2">
      <c r="A48" s="117"/>
      <c r="B48" s="18"/>
      <c r="C48" s="18"/>
      <c r="D48" s="18"/>
      <c r="E48" s="18"/>
      <c r="F48" s="18"/>
    </row>
    <row r="49" spans="1:6" hidden="1" x14ac:dyDescent="0.2">
      <c r="A49" s="117"/>
      <c r="B49" s="18"/>
      <c r="C49" s="18"/>
      <c r="D49" s="18"/>
      <c r="E49" s="18"/>
      <c r="F49" s="18"/>
    </row>
    <row r="50" spans="1:6" hidden="1" x14ac:dyDescent="0.2">
      <c r="A50" s="117"/>
      <c r="B50" s="18"/>
      <c r="C50" s="18"/>
      <c r="D50" s="18"/>
      <c r="E50" s="18"/>
      <c r="F50" s="18"/>
    </row>
    <row r="51" spans="1:6" hidden="1" x14ac:dyDescent="0.2">
      <c r="A51" s="117"/>
      <c r="B51" s="18"/>
      <c r="C51" s="18"/>
      <c r="D51" s="18"/>
      <c r="E51" s="18"/>
      <c r="F51" s="18"/>
    </row>
    <row r="52" spans="1:6" hidden="1" x14ac:dyDescent="0.2">
      <c r="A52" s="117"/>
      <c r="B52" s="18"/>
      <c r="C52" s="18"/>
      <c r="D52" s="18"/>
      <c r="E52" s="18"/>
      <c r="F52" s="18"/>
    </row>
    <row r="53" spans="1:6" x14ac:dyDescent="0.2"/>
    <row r="54" spans="1:6" x14ac:dyDescent="0.2"/>
    <row r="55" spans="1:6" x14ac:dyDescent="0.2"/>
  </sheetData>
  <sheetProtection sheet="1" formatCells="0" insertRows="0" deleteRows="0"/>
  <dataConsolidate/>
  <mergeCells count="10">
    <mergeCell ref="E32:F3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3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3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C11:C31</xm:sqref>
        </x14:dataValidation>
        <x14:dataValidation type="list" errorStyle="information" operator="greaterThan" allowBlank="1" showInputMessage="1" prompt="Provide specific $ value if possible" xr:uid="{00000000-0002-0000-0500-000003000000}">
          <x14:formula1>
            <xm:f>'Summary and sign-off'!$A$39:$A$44</xm:f>
          </x14:formula1>
          <xm:sqref>E11:E31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93d18e-d8f5-4aa3-8e66-84f4eb42d540" xsi:nil="true"/>
    <lcf76f155ced4ddcb4097134ff3c332f xmlns="1029d2f7-4fe3-4b9e-81f9-ee3764980eca">
      <Terms xmlns="http://schemas.microsoft.com/office/infopath/2007/PartnerControls"/>
    </lcf76f155ced4ddcb4097134ff3c332f>
    <SharedWithUsers xmlns="2693d18e-d8f5-4aa3-8e66-84f4eb42d540">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67DBC03C64984582CA4F39A5609F2D" ma:contentTypeVersion="12" ma:contentTypeDescription="Create a new document." ma:contentTypeScope="" ma:versionID="599b64f323501038cf1a2540d251770a">
  <xsd:schema xmlns:xsd="http://www.w3.org/2001/XMLSchema" xmlns:xs="http://www.w3.org/2001/XMLSchema" xmlns:p="http://schemas.microsoft.com/office/2006/metadata/properties" xmlns:ns2="2693d18e-d8f5-4aa3-8e66-84f4eb42d540" xmlns:ns3="1029d2f7-4fe3-4b9e-81f9-ee3764980eca" targetNamespace="http://schemas.microsoft.com/office/2006/metadata/properties" ma:root="true" ma:fieldsID="a55d9b551281e47a1747ee32a02a989d" ns2:_="" ns3:_="">
    <xsd:import namespace="2693d18e-d8f5-4aa3-8e66-84f4eb42d540"/>
    <xsd:import namespace="1029d2f7-4fe3-4b9e-81f9-ee3764980ec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3d18e-d8f5-4aa3-8e66-84f4eb42d5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58bd2b9-5f7e-4988-b9b5-207c04fd6fd7}" ma:internalName="TaxCatchAll" ma:showField="CatchAllData" ma:web="2693d18e-d8f5-4aa3-8e66-84f4eb42d5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9d2f7-4fe3-4b9e-81f9-ee3764980ec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http://purl.org/dc/elements/1.1/"/>
    <ds:schemaRef ds:uri="http://schemas.microsoft.com/office/infopath/2007/PartnerControls"/>
    <ds:schemaRef ds:uri="http://www.w3.org/XML/1998/namespace"/>
    <ds:schemaRef ds:uri="1029d2f7-4fe3-4b9e-81f9-ee3764980eca"/>
    <ds:schemaRef ds:uri="http://purl.org/dc/terms/"/>
    <ds:schemaRef ds:uri="http://purl.org/dc/dcmitype/"/>
    <ds:schemaRef ds:uri="http://schemas.openxmlformats.org/package/2006/metadata/core-properties"/>
    <ds:schemaRef ds:uri="2693d18e-d8f5-4aa3-8e66-84f4eb42d540"/>
    <ds:schemaRef ds:uri="http://schemas.microsoft.com/office/2006/metadata/propertie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8DC86363-157F-4984-978E-903718E3C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3d18e-d8f5-4aa3-8e66-84f4eb42d540"/>
    <ds:schemaRef ds:uri="1029d2f7-4fe3-4b9e-81f9-ee3764980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dcterms:created xsi:type="dcterms:W3CDTF">2010-10-17T20:59:02Z</dcterms:created>
  <dcterms:modified xsi:type="dcterms:W3CDTF">2025-07-31T00:12:54Z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0x0101008767DBC03C64984582CA4F39A5609F2D</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ediaServiceImageTags">
    <vt:lpwstr/>
  </property>
</Properties>
</file>